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gesip-dgri-a2-1-recherche\Administration\Enquêtes adm\Enquêtes DoRAd\Questionnaires excel\Campagne 2024 M2023\"/>
    </mc:Choice>
  </mc:AlternateContent>
  <bookViews>
    <workbookView xWindow="-120" yWindow="-120" windowWidth="29040" windowHeight="15840" tabRatio="885"/>
  </bookViews>
  <sheets>
    <sheet name="1ERE PAGE" sheetId="49" r:id="rId1"/>
    <sheet name="CONTACTS" sheetId="51" r:id="rId2"/>
    <sheet name="INFORMATIONS GENERALES" sheetId="52" r:id="rId3"/>
    <sheet name="A1-Financeur" sheetId="11" r:id="rId4"/>
    <sheet name="A2-Opérateurs" sheetId="12" r:id="rId5"/>
    <sheet name="C1-DIRD_Nature" sheetId="13" r:id="rId6"/>
    <sheet name="C2-DIRD_Régions" sheetId="55" r:id="rId7"/>
    <sheet name="C3-DIRD_Type" sheetId="15" r:id="rId8"/>
    <sheet name="D1.1a-Militaire" sheetId="16" r:id="rId9"/>
    <sheet name="D1.1b-Civil" sheetId="17" r:id="rId10"/>
    <sheet name="D1.2-ESR" sheetId="18" r:id="rId11"/>
    <sheet name="D1.3-Associations" sheetId="19" r:id="rId12"/>
    <sheet name="D1.4-Entreprises" sheetId="20" r:id="rId13"/>
    <sheet name="D1.5-Etranger" sheetId="21" r:id="rId14"/>
    <sheet name="D2-Total DERD n+1" sheetId="22" r:id="rId15"/>
    <sheet name="D-Synthèse" sheetId="23" r:id="rId16"/>
    <sheet name="E1-Dotations" sheetId="24" r:id="rId17"/>
    <sheet name="E2-Ress propres" sheetId="25" r:id="rId18"/>
    <sheet name="E3.1-Militaire" sheetId="26" r:id="rId19"/>
    <sheet name="E3.1-Administration" sheetId="28" r:id="rId20"/>
    <sheet name="E3.1-Org Publics" sheetId="29" r:id="rId21"/>
    <sheet name="E3.2-ESR" sheetId="30" r:id="rId22"/>
    <sheet name="E3.3-Associations" sheetId="31" r:id="rId23"/>
    <sheet name="E3.4-Entreprises" sheetId="32" r:id="rId24"/>
    <sheet name="E3.5-Etranger" sheetId="33" r:id="rId25"/>
    <sheet name="E-Synthèse" sheetId="34" r:id="rId26"/>
    <sheet name="G01234-Effectifs PP" sheetId="35" r:id="rId27"/>
    <sheet name="G5-Age (onglet H)" sheetId="36" r:id="rId28"/>
    <sheet name="G5-Age (onglet F)" sheetId="37" r:id="rId29"/>
    <sheet name="G5-Age (onglet T)" sheetId="38" r:id="rId30"/>
    <sheet name="G6-Disciplines" sheetId="39" r:id="rId31"/>
    <sheet name="H1-ETPR lieu" sheetId="41" r:id="rId32"/>
    <sheet name="H2-ETPR Région" sheetId="42" r:id="rId33"/>
    <sheet name="I-Tiers PP" sheetId="43" r:id="rId34"/>
    <sheet name="J-Tiers ETPR" sheetId="44" r:id="rId35"/>
    <sheet name="ChargeEnquêté" sheetId="45" r:id="rId36"/>
  </sheets>
  <definedNames>
    <definedName name="AMMORT">'C1-DIRD_Nature'!$B$19</definedName>
    <definedName name="AUTRE_100_FE">'G5-Age (onglet F)'!$E$17</definedName>
    <definedName name="AUTRE_100_HO">'G5-Age (onglet H)'!$E$18</definedName>
    <definedName name="AUTRE_25_FE">'G5-Age (onglet F)'!$E$6</definedName>
    <definedName name="AUTRE_25_HO">'G5-Age (onglet H)'!$E$7</definedName>
    <definedName name="AUTRE_29_FE">'G5-Age (onglet F)'!$E$7</definedName>
    <definedName name="AUTRE_29_HO">'G5-Age (onglet H)'!$E$8</definedName>
    <definedName name="AUTRE_34_FE">'G5-Age (onglet F)'!$E$8</definedName>
    <definedName name="AUTRE_34_HO">'G5-Age (onglet H)'!$E$9</definedName>
    <definedName name="AUTRE_39_FE">'G5-Age (onglet F)'!$E$9</definedName>
    <definedName name="AUTRE_39_HO">'G5-Age (onglet H)'!$E$10</definedName>
    <definedName name="AUTRE_44_FE">'G5-Age (onglet F)'!$E$10</definedName>
    <definedName name="AUTRE_44_HO">'G5-Age (onglet H)'!$E$11</definedName>
    <definedName name="AUTRE_49_FE">'G5-Age (onglet F)'!$E$11</definedName>
    <definedName name="AUTRE_49_HO">'G5-Age (onglet H)'!$E$12</definedName>
    <definedName name="AUTRE_54_FE">'G5-Age (onglet F)'!$E$12</definedName>
    <definedName name="AUTRE_54_HO">'G5-Age (onglet H)'!$E$13</definedName>
    <definedName name="AUTRE_59_FE">'G5-Age (onglet F)'!$E$13</definedName>
    <definedName name="AUTRE_59_HO">'G5-Age (onglet H)'!$E$14</definedName>
    <definedName name="AUTRE_62_FE">'G5-Age (onglet F)'!$E$14</definedName>
    <definedName name="AUTRE_62_HO">'G5-Age (onglet H)'!$E$15</definedName>
    <definedName name="AUTRE_64_FE">'G5-Age (onglet F)'!$E$15</definedName>
    <definedName name="AUTRE_64_HO">'G5-Age (onglet H)'!$E$16</definedName>
    <definedName name="AUTRE_67_FE">'G5-Age (onglet F)'!$E$16</definedName>
    <definedName name="AUTRE_67_HO">'G5-Age (onglet H)'!$E$17</definedName>
    <definedName name="AUTRE_AFRI">'G01234-Effectifs PP'!$F$30</definedName>
    <definedName name="AUTRE_AGE">'G5-Age (onglet T)'!$E$7</definedName>
    <definedName name="AUTRE_AGE_FE">'G5-Age (onglet F)'!$E$18</definedName>
    <definedName name="AUTRE_AGE_HO">'G5-Age (onglet H)'!$E$19</definedName>
    <definedName name="AUTRE_Als">'H2-ETPR Région'!$F$16</definedName>
    <definedName name="AUTRE_AMNORD">'G01234-Effectifs PP'!$F$27</definedName>
    <definedName name="AUTRE_AMSUD">'G01234-Effectifs PP'!$F$28</definedName>
    <definedName name="AUTRE_AOM">'H2-ETPR Région'!$F$34</definedName>
    <definedName name="AUTRE_Aqu">'H2-ETPR Région'!$F$21</definedName>
    <definedName name="AUTRE_ASIE">'G01234-Effectifs PP'!$F$29</definedName>
    <definedName name="AUTRE_AUTR">'G01234-Effectifs PP'!$F$31</definedName>
    <definedName name="AUTRE_Auv">'H2-ETPR Région'!$F$25</definedName>
    <definedName name="AUTRE_BN">'H2-ETPR Région'!$F$12</definedName>
    <definedName name="AUTRE_Bourg">'H2-ETPR Région'!$F$13</definedName>
    <definedName name="AUTRE_Bret">'H2-ETPR Région'!$F$19</definedName>
    <definedName name="AUTRE_CA">'H2-ETPR Région'!$F$8</definedName>
    <definedName name="AUTRE_CD">'G01234-Effectifs PP'!$F$14</definedName>
    <definedName name="AUTRE_CDD">'G01234-Effectifs PP'!$F$11</definedName>
    <definedName name="AUTRE_CDD_A">'G01234-Effectifs PP'!$F$13</definedName>
    <definedName name="AUTRE_CDD_L">'G01234-Effectifs PP'!$F$12</definedName>
    <definedName name="AUTRE_CDI">'G01234-Effectifs PP'!$F$10</definedName>
    <definedName name="AUTRE_Cors">'H2-ETPR Région'!$F$28</definedName>
    <definedName name="AUTRE_CVdL">'H2-ETPR Région'!$F$11</definedName>
    <definedName name="AUTRE_ENSU_PP">'G01234-Effectifs PP'!$F$40</definedName>
    <definedName name="AUTRE_ENTR_PP">'G01234-Effectifs PP'!$F$42</definedName>
    <definedName name="AUTRE_ETAT_PP">'G01234-Effectifs PP'!$F$39</definedName>
    <definedName name="AUTRE_ETR_PP">'G01234-Effectifs PP'!$F$44</definedName>
    <definedName name="AUTRE_EURO">'G01234-Effectifs PP'!$F$26</definedName>
    <definedName name="AUTRE_FC">'H2-ETPR Région'!$F$17</definedName>
    <definedName name="AUTRE_FE">'G01234-Effectifs PP'!$F$18</definedName>
    <definedName name="AUTRE_FR">'G01234-Effectifs PP'!$F$24</definedName>
    <definedName name="AUTRE_Guad">'H2-ETPR Région'!$F$29</definedName>
    <definedName name="AUTRE_Guya">'H2-ETPR Région'!$F$31</definedName>
    <definedName name="AUTRE_HN">'H2-ETPR Région'!$F$10</definedName>
    <definedName name="AUTRE_HO">'G01234-Effectifs PP'!$F$17</definedName>
    <definedName name="AUTRE_IdF">'H2-ETPR Région'!$F$7</definedName>
    <definedName name="AUTRE_IN_ETP">'H1-ETPR lieu'!$F$8</definedName>
    <definedName name="AUTRE_IN_PP">'G01234-Effectifs PP'!$F$37</definedName>
    <definedName name="AUTRE_ISBL_PP">'G01234-Effectifs PP'!$F$41</definedName>
    <definedName name="AUTRE_LIEU_ETP">'H1-ETPR lieu'!$F$10</definedName>
    <definedName name="AUTRE_LIEU_PP">'G01234-Effectifs PP'!$F$45</definedName>
    <definedName name="AUTRE_Lim">'H2-ETPR Région'!$F$23</definedName>
    <definedName name="AUTRE_Lorr">'H2-ETPR Région'!$F$15</definedName>
    <definedName name="AUTRE_LR">'H2-ETPR Région'!$F$26</definedName>
    <definedName name="AUTRE_LRé">'H2-ETPR Région'!$F$32</definedName>
    <definedName name="AUTRE_Marti">'H2-ETPR Région'!$F$30</definedName>
    <definedName name="AUTRE_Mayo">'H2-ETPR Région'!$F$33</definedName>
    <definedName name="AUTRE_MP">'H2-ETPR Région'!$F$22</definedName>
    <definedName name="AUTRE_NAT">'G01234-Effectifs PP'!$F$32</definedName>
    <definedName name="AUTRE_NPdC">'H2-ETPR Région'!$F$14</definedName>
    <definedName name="AUTRE_OI_PP">'G01234-Effectifs PP'!$F$43</definedName>
    <definedName name="AUTRE_OUT_ETP">'H1-ETPR lieu'!$F$9</definedName>
    <definedName name="AUTRE_OUT_PP">'G01234-Effectifs PP'!$F$38</definedName>
    <definedName name="AUTRE_PACA">'H2-ETPR Région'!$F$27</definedName>
    <definedName name="AUTRE_PC">'H2-ETPR Région'!$F$20</definedName>
    <definedName name="AUTRE_PdL">'H2-ETPR Région'!$F$18</definedName>
    <definedName name="AUTRE_Pic">'H2-ETPR Région'!$F$9</definedName>
    <definedName name="AUTRE_RA">'H2-ETPR Région'!$F$24</definedName>
    <definedName name="AUTRE_REG">'H2-ETPR Région'!$F$36</definedName>
    <definedName name="AUTRE_REG_ETR">'H2-ETPR Région'!$F$35</definedName>
    <definedName name="AUTRE_SE">'G01234-Effectifs PP'!$F$19</definedName>
    <definedName name="AUTRE_T_ETP">'J-Tiers ETPR'!$F$14</definedName>
    <definedName name="AUTRE_T_PP">'I-Tiers PP'!$F$14</definedName>
    <definedName name="AUTRE_TAUTRE_ETP">'J-Tiers ETPR'!$F$13</definedName>
    <definedName name="AUTRE_TAUTRE_PP">'I-Tiers PP'!$F$13</definedName>
    <definedName name="AUTRE_TCOLLTER_ETP">'J-Tiers ETPR'!$F$10</definedName>
    <definedName name="AUTRE_TCOLLTER_PP">'I-Tiers PP'!$F$10</definedName>
    <definedName name="AUTRE_TETR_ETP">'J-Tiers ETPR'!$F$12</definedName>
    <definedName name="AUTRE_TETR_PP">'I-Tiers PP'!$F$12</definedName>
    <definedName name="AUTRE_TMIN_ETP">'J-Tiers ETPR'!$F$8</definedName>
    <definedName name="AUTRE_TMIN_PP">'I-Tiers PP'!$F$8</definedName>
    <definedName name="AUTRE_TOI_ETP">'J-Tiers ETPR'!$F$11</definedName>
    <definedName name="AUTRE_TOI_PP">'I-Tiers PP'!$F$11</definedName>
    <definedName name="AUTRE_TORGFI_ETP">'J-Tiers ETPR'!$F$9</definedName>
    <definedName name="AUTRE_TORGFI_PP">'I-Tiers PP'!$F$9</definedName>
    <definedName name="AUTRE_UE">'G01234-Effectifs PP'!$F$25</definedName>
    <definedName name="BUDGET_TOTAL">'INFORMATIONS GENERALES'!$B$16</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GENERALES'!$B$17</definedName>
    <definedName name="COMMENTAIRE1">'A2-Opérateurs'!$A$12</definedName>
    <definedName name="COMMENTAIRE2">'A2-Opérateurs'!$A$7</definedName>
    <definedName name="CORR1_MAIL">CONTACTS!$B$10</definedName>
    <definedName name="CORR1_NOM">CONTACTS!$B$7</definedName>
    <definedName name="CORR1_SERVICE">CONTACTS!$B$8</definedName>
    <definedName name="CORR1_TEL">CONTACTS!$B$9</definedName>
    <definedName name="CORR2_MAIL">CONTACTS!$B$18</definedName>
    <definedName name="CORR2_NOM">CONTACTS!$B$14</definedName>
    <definedName name="CORR2_QUEST">CONTACTS!$B$15</definedName>
    <definedName name="CORR2_SERVICE">CONTACTS!$B$16</definedName>
    <definedName name="CORR2_TEL">CONTACTS!$B$17</definedName>
    <definedName name="CORR3_MAIL">CONTACTS!$B$26</definedName>
    <definedName name="CORR3_NOM">CONTACTS!$B$22</definedName>
    <definedName name="CORR3_QUEST">CONTACTS!$B$23</definedName>
    <definedName name="CORR3_SERVICE">CONTACTS!$B$24</definedName>
    <definedName name="CORR3_TEL">CONTACTS!$B$25</definedName>
    <definedName name="CR_100_FE">'G5-Age (onglet F)'!$C$17</definedName>
    <definedName name="CR_100_HO">'G5-Age (onglet H)'!$C$18</definedName>
    <definedName name="CR_25_FE">'G5-Age (onglet F)'!$C$6</definedName>
    <definedName name="CR_25_HO">'G5-Age (onglet H)'!$C$7</definedName>
    <definedName name="CR_29_FE">'G5-Age (onglet F)'!$C$7</definedName>
    <definedName name="CR_29_HO">'G5-Age (onglet H)'!$C$8</definedName>
    <definedName name="CR_34_FE">'G5-Age (onglet F)'!$C$8</definedName>
    <definedName name="CR_34_HO">'G5-Age (onglet H)'!$C$9</definedName>
    <definedName name="CR_39_FE">'G5-Age (onglet F)'!$C$9</definedName>
    <definedName name="CR_39_HO">'G5-Age (onglet H)'!$C$10</definedName>
    <definedName name="CR_44_FE">'G5-Age (onglet F)'!$C$10</definedName>
    <definedName name="CR_44_HO">'G5-Age (onglet H)'!$C$11</definedName>
    <definedName name="CR_49_FE">'G5-Age (onglet F)'!$C$11</definedName>
    <definedName name="CR_49_HO">'G5-Age (onglet H)'!$C$12</definedName>
    <definedName name="CR_54_FE">'G5-Age (onglet F)'!$C$12</definedName>
    <definedName name="CR_54_HO">'G5-Age (onglet H)'!$C$13</definedName>
    <definedName name="CR_59_FE">'G5-Age (onglet F)'!$C$13</definedName>
    <definedName name="CR_59_HO">'G5-Age (onglet H)'!$C$14</definedName>
    <definedName name="CR_62_FE">'G5-Age (onglet F)'!$C$14</definedName>
    <definedName name="CR_62_HO">'G5-Age (onglet H)'!$C$15</definedName>
    <definedName name="CR_64_FE">'G5-Age (onglet F)'!$C$15</definedName>
    <definedName name="CR_64_HO">'G5-Age (onglet H)'!$C$16</definedName>
    <definedName name="CR_67_FE">'G5-Age (onglet F)'!$C$16</definedName>
    <definedName name="CR_67_HO">'G5-Age (onglet H)'!$C$17</definedName>
    <definedName name="CR_AFRI">'G01234-Effectifs PP'!$C$30</definedName>
    <definedName name="CR_AGE">'G5-Age (onglet T)'!$C$7</definedName>
    <definedName name="CR_AGE_FE">'G5-Age (onglet F)'!$C$18</definedName>
    <definedName name="CR_AGE_HO">'G5-Age (onglet H)'!$C$19</definedName>
    <definedName name="CR_Als">'H2-ETPR Région'!$C$16</definedName>
    <definedName name="CR_AMNORD">'G01234-Effectifs PP'!$C$27</definedName>
    <definedName name="CR_AMSUD">'G01234-Effectifs PP'!$C$28</definedName>
    <definedName name="CR_AOM">'H2-ETPR Région'!$C$34</definedName>
    <definedName name="CR_Aqu">'H2-ETPR Région'!$C$21</definedName>
    <definedName name="CR_ASIE">'G01234-Effectifs PP'!$C$29</definedName>
    <definedName name="CR_AUTR">'G01234-Effectifs PP'!$C$31</definedName>
    <definedName name="CR_Auv">'H2-ETPR Région'!$C$25</definedName>
    <definedName name="CR_BN">'H2-ETPR Région'!$C$12</definedName>
    <definedName name="CR_Bourg">'H2-ETPR Région'!$C$13</definedName>
    <definedName name="CR_Bret">'H2-ETPR Région'!$C$19</definedName>
    <definedName name="CR_CA">'H2-ETPR Région'!$C$8</definedName>
    <definedName name="CR_CD">'G01234-Effectifs PP'!$C$14</definedName>
    <definedName name="CR_CDD">'G01234-Effectifs PP'!$C$11</definedName>
    <definedName name="CR_CDD_A">'G01234-Effectifs PP'!$C$13</definedName>
    <definedName name="CR_CDD_L">'G01234-Effectifs PP'!$C$12</definedName>
    <definedName name="CR_CDI">'G01234-Effectifs PP'!$C$10</definedName>
    <definedName name="CR_Cors">'H2-ETPR Région'!$C$28</definedName>
    <definedName name="CR_CVdL">'H2-ETPR Région'!$C$11</definedName>
    <definedName name="CR_ENSU_PP">'G01234-Effectifs PP'!$C$40</definedName>
    <definedName name="CR_ENTR_PP">'G01234-Effectifs PP'!$C$42</definedName>
    <definedName name="CR_ETAT_PP">'G01234-Effectifs PP'!$C$39</definedName>
    <definedName name="CR_ETR_PP">'G01234-Effectifs PP'!$C$44</definedName>
    <definedName name="CR_EURO">'G01234-Effectifs PP'!$C$26</definedName>
    <definedName name="CR_FC">'H2-ETPR Région'!$C$17</definedName>
    <definedName name="CR_FE">'G01234-Effectifs PP'!$C$18</definedName>
    <definedName name="CR_FR">'G01234-Effectifs PP'!$C$24</definedName>
    <definedName name="CR_Guad">'H2-ETPR Région'!$C$29</definedName>
    <definedName name="CR_Guya">'H2-ETPR Région'!$C$31</definedName>
    <definedName name="CR_HN">'H2-ETPR Région'!$C$10</definedName>
    <definedName name="CR_HO">'G01234-Effectifs PP'!$C$17</definedName>
    <definedName name="CR_IdF">'H2-ETPR Région'!$C$7</definedName>
    <definedName name="CR_IN_ETP">'H1-ETPR lieu'!$C$8</definedName>
    <definedName name="CR_IN_PP">'G01234-Effectifs PP'!$C$37</definedName>
    <definedName name="CR_ISBL_PP">'G01234-Effectifs PP'!$C$41</definedName>
    <definedName name="CR_LIEU_ETP">'H1-ETPR lieu'!$C$10</definedName>
    <definedName name="CR_LIEU_PP">'G01234-Effectifs PP'!$C$45</definedName>
    <definedName name="CR_Lim">'H2-ETPR Région'!$C$23</definedName>
    <definedName name="CR_Lorr">'H2-ETPR Région'!$C$15</definedName>
    <definedName name="CR_LR">'H2-ETPR Région'!$C$26</definedName>
    <definedName name="CR_LRé">'H2-ETPR Région'!$C$32</definedName>
    <definedName name="CR_Marti">'H2-ETPR Région'!$C$30</definedName>
    <definedName name="CR_Mayo">'H2-ETPR Région'!$C$33</definedName>
    <definedName name="CR_MP">'H2-ETPR Région'!$C$22</definedName>
    <definedName name="CR_NAT">'G01234-Effectifs PP'!$C$32</definedName>
    <definedName name="CR_NPdC">'H2-ETPR Région'!$C$14</definedName>
    <definedName name="CR_OI_PP">'G01234-Effectifs PP'!$C$43</definedName>
    <definedName name="CR_OUT_ETP">'H1-ETPR lieu'!$C$9</definedName>
    <definedName name="CR_OUT_PP">'G01234-Effectifs PP'!$C$38</definedName>
    <definedName name="CR_PACA">'H2-ETPR Région'!$C$27</definedName>
    <definedName name="CR_PC">'H2-ETPR Région'!$C$20</definedName>
    <definedName name="CR_PdL">'H2-ETPR Région'!$C$18</definedName>
    <definedName name="CR_Pic">'H2-ETPR Région'!$C$9</definedName>
    <definedName name="CR_RA">'H2-ETPR Région'!$C$24</definedName>
    <definedName name="CR_REG">'H2-ETPR Région'!$C$36</definedName>
    <definedName name="CR_REG_ETR">'H2-ETPR Région'!$C$35</definedName>
    <definedName name="CR_SE">'G01234-Effectifs PP'!$C$19</definedName>
    <definedName name="CR_T_ETP">'J-Tiers ETPR'!$C$14</definedName>
    <definedName name="CR_T_PP">'I-Tiers PP'!$C$14</definedName>
    <definedName name="CR_TAUTRE_ETP">'J-Tiers ETPR'!$C$13</definedName>
    <definedName name="CR_TAUTRE_PP">'I-Tiers PP'!$C$13</definedName>
    <definedName name="CR_TCOLLTER_ETP">'J-Tiers ETPR'!$C$10</definedName>
    <definedName name="CR_TCOLLTER_PP">'I-Tiers PP'!$C$10</definedName>
    <definedName name="CR_TETR_ETP">'J-Tiers ETPR'!$C$12</definedName>
    <definedName name="CR_TETR_PP">'I-Tiers PP'!$C$12</definedName>
    <definedName name="CR_TMIN_ETP">'J-Tiers ETPR'!$C$8</definedName>
    <definedName name="CR_TMIN_PP">'I-Tiers PP'!$C$8</definedName>
    <definedName name="CR_TOI_ETP">'J-Tiers ETPR'!$C$11</definedName>
    <definedName name="CR_TOI_PP">'I-Tiers PP'!$C$11</definedName>
    <definedName name="CR_TORGFI_ETP">'J-Tiers ETPR'!$C$9</definedName>
    <definedName name="CR_TORGFI_PP">'I-Tiers PP'!$C$9</definedName>
    <definedName name="CR_UE">'G01234-Effectifs PP'!$C$25</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TOTAL">'D1.1b-Civil'!$B$37</definedName>
    <definedName name="DE_EE_AEUROPE">'D1.5-Etranger'!$B$30</definedName>
    <definedName name="DE_EE_Autres">'D1.5-Etranger'!$B$31</definedName>
    <definedName name="DE_EE_TOTAL">'D1.5-Etranger'!$B$32</definedName>
    <definedName name="DE_EE_UE">'D1.5-Etranger'!$B$29</definedName>
    <definedName name="DE_ENTR_TOTAL">'D1.4-Entreprises'!$C$42</definedName>
    <definedName name="DE_ENTR1_NOM">'D1.4-Entreprises'!$B$11</definedName>
    <definedName name="DE_ENTR1_SIREN">'D1.4-Entreprises'!$D$11</definedName>
    <definedName name="DE_ENTR1_VAL">'D1.4-Entreprises'!$C$11</definedName>
    <definedName name="DE_ENTR10_NOM">'D1.4-Entreprises'!$B$20</definedName>
    <definedName name="DE_ENTR10_SIREN">'D1.4-Entreprises'!$D$20</definedName>
    <definedName name="DE_ENTR10_VAL">'D1.4-Entreprises'!$C$20</definedName>
    <definedName name="DE_ENTR11_NOM">'D1.4-Entreprises'!$B$21</definedName>
    <definedName name="DE_ENTR11_SIREN">'D1.4-Entreprises'!$D$21</definedName>
    <definedName name="DE_ENTR11_VAL">'D1.4-Entreprises'!$C$21</definedName>
    <definedName name="DE_ENTR12_NOM">'D1.4-Entreprises'!$B$22</definedName>
    <definedName name="DE_ENTR12_SIREN">'D1.4-Entreprises'!$D$22</definedName>
    <definedName name="DE_ENTR12_VAL">'D1.4-Entreprises'!$C$22</definedName>
    <definedName name="DE_ENTR13_NOM">'D1.4-Entreprises'!$B$23</definedName>
    <definedName name="DE_ENTR13_SIREN">'D1.4-Entreprises'!$D$23</definedName>
    <definedName name="DE_ENTR13_VAL">'D1.4-Entreprises'!$C$23</definedName>
    <definedName name="DE_ENTR14_NOM">'D1.4-Entreprises'!$B$24</definedName>
    <definedName name="DE_ENTR14_SIREN">'D1.4-Entreprises'!$D$24</definedName>
    <definedName name="DE_ENTR14_VAL">'D1.4-Entreprises'!$C$24</definedName>
    <definedName name="DE_ENTR15_NOM">'D1.4-Entreprises'!$B$25</definedName>
    <definedName name="DE_ENTR15_SIREN">'D1.4-Entreprises'!$D$25</definedName>
    <definedName name="DE_ENTR15_VAL">'D1.4-Entreprises'!$C$25</definedName>
    <definedName name="DE_ENTR16_NOM">'D1.4-Entreprises'!$B$26</definedName>
    <definedName name="DE_ENTR16_SIREN">'D1.4-Entreprises'!$D$26</definedName>
    <definedName name="DE_ENTR16_VAL">'D1.4-Entreprises'!$C$26</definedName>
    <definedName name="DE_ENTR17_NOM">'D1.4-Entreprises'!$B$27</definedName>
    <definedName name="DE_ENTR17_SIREN">'D1.4-Entreprises'!$D$27</definedName>
    <definedName name="DE_ENTR17_VAL">'D1.4-Entreprises'!$C$27</definedName>
    <definedName name="DE_ENTR18_NOM">'D1.4-Entreprises'!$B$28</definedName>
    <definedName name="DE_ENTR18_SIREN">'D1.4-Entreprises'!$D$28</definedName>
    <definedName name="DE_ENTR18_VAL">'D1.4-Entreprises'!$C$28</definedName>
    <definedName name="DE_ENTR19_NOM">'D1.4-Entreprises'!$B$29</definedName>
    <definedName name="DE_ENTR19_SIREN">'D1.4-Entreprises'!$D$29</definedName>
    <definedName name="DE_ENTR19_VAL">'D1.4-Entreprises'!$C$29</definedName>
    <definedName name="DE_ENTR2_NOM">'D1.4-Entreprises'!$B$12</definedName>
    <definedName name="DE_ENTR2_SIREN">'D1.4-Entreprises'!$D$12</definedName>
    <definedName name="DE_ENTR2_VAL">'D1.4-Entreprises'!$C$12</definedName>
    <definedName name="DE_ENTR20_NOM">'D1.4-Entreprises'!$B$30</definedName>
    <definedName name="DE_ENTR20_SIREN">'D1.4-Entreprises'!$D$30</definedName>
    <definedName name="DE_ENTR20_VAL">'D1.4-Entreprises'!$C$30</definedName>
    <definedName name="DE_ENTR21_NOM">'D1.4-Entreprises'!$B$31</definedName>
    <definedName name="DE_ENTR21_SIREN">'D1.4-Entreprises'!$D$31</definedName>
    <definedName name="DE_ENTR21_VAL">'D1.4-Entreprises'!$C$31</definedName>
    <definedName name="DE_ENTR22_NOM">'D1.4-Entreprises'!$B$32</definedName>
    <definedName name="DE_ENTR22_SIREN">'D1.4-Entreprises'!$D$32</definedName>
    <definedName name="DE_ENTR22_VAL">'D1.4-Entreprises'!$C$32</definedName>
    <definedName name="DE_ENTR23_NOM">'D1.4-Entreprises'!$B$33</definedName>
    <definedName name="DE_ENTR23_SIREN">'D1.4-Entreprises'!$D$33</definedName>
    <definedName name="DE_ENTR23_VAL">'D1.4-Entreprises'!$C$33</definedName>
    <definedName name="DE_ENTR24_NOM">'D1.4-Entreprises'!$B$34</definedName>
    <definedName name="DE_ENTR24_SIREN">'D1.4-Entreprises'!$D$34</definedName>
    <definedName name="DE_ENTR24_VAL">'D1.4-Entreprises'!$C$34</definedName>
    <definedName name="DE_ENTR25_NOM">'D1.4-Entreprises'!$B$35</definedName>
    <definedName name="DE_ENTR25_SIREN">'D1.4-Entreprises'!$D$35</definedName>
    <definedName name="DE_ENTR25_VAL">'D1.4-Entreprises'!$C$35</definedName>
    <definedName name="DE_ENTR26_NOM">'D1.4-Entreprises'!$B$36</definedName>
    <definedName name="DE_ENTR26_SIREN">'D1.4-Entreprises'!$D$36</definedName>
    <definedName name="DE_ENTR26_VAL">'D1.4-Entreprises'!$C$36</definedName>
    <definedName name="DE_ENTR27_NOM">'D1.4-Entreprises'!$B$37</definedName>
    <definedName name="DE_ENTR27_SIREN">'D1.4-Entreprises'!$D$37</definedName>
    <definedName name="DE_ENTR27_VAL">'D1.4-Entreprises'!$C$37</definedName>
    <definedName name="DE_ENTR28_NOM">'D1.4-Entreprises'!$B$38</definedName>
    <definedName name="DE_ENTR28_SIREN">'D1.4-Entreprises'!$D$38</definedName>
    <definedName name="DE_ENTR28_VAL">'D1.4-Entreprises'!$C$38</definedName>
    <definedName name="DE_ENTR29_NOM">'D1.4-Entreprises'!$B$39</definedName>
    <definedName name="DE_ENTR29_SIREN">'D1.4-Entreprises'!$D$39</definedName>
    <definedName name="DE_ENTR29_VAL">'D1.4-Entreprises'!$C$39</definedName>
    <definedName name="DE_ENTR3_NOM">'D1.4-Entreprises'!$B$13</definedName>
    <definedName name="DE_ENTR3_SIREN">'D1.4-Entreprises'!$D$13</definedName>
    <definedName name="DE_ENTR3_VAL">'D1.4-Entreprises'!$C$13</definedName>
    <definedName name="DE_ENTR30_NOM">'D1.4-Entreprises'!$B$40</definedName>
    <definedName name="DE_ENTR30_SIREN">'D1.4-Entreprises'!$D$40</definedName>
    <definedName name="DE_ENTR30_VAL">'D1.4-Entreprises'!$C$40</definedName>
    <definedName name="DE_ENTR4_NOM">'D1.4-Entreprises'!$B$14</definedName>
    <definedName name="DE_ENTR4_SIREN">'D1.4-Entreprises'!$D$14</definedName>
    <definedName name="DE_ENTR4_VAL">'D1.4-Entreprises'!$C$14</definedName>
    <definedName name="DE_ENTR5_NOM">'D1.4-Entreprises'!$B$15</definedName>
    <definedName name="DE_ENTR5_SIREN">'D1.4-Entreprises'!$D$15</definedName>
    <definedName name="DE_ENTR5_VAL">'D1.4-Entreprises'!$C$15</definedName>
    <definedName name="DE_ENTR6_NOM">'D1.4-Entreprises'!$B$16</definedName>
    <definedName name="DE_ENTR6_SIREN">'D1.4-Entreprises'!$D$16</definedName>
    <definedName name="DE_ENTR6_VAL">'D1.4-Entreprises'!$C$16</definedName>
    <definedName name="DE_ENTR7_NOM">'D1.4-Entreprises'!$B$17</definedName>
    <definedName name="DE_ENTR7_SIREN">'D1.4-Entreprises'!$D$17</definedName>
    <definedName name="DE_ENTR7_VAL">'D1.4-Entreprises'!$C$17</definedName>
    <definedName name="DE_ENTR8_NOM">'D1.4-Entreprises'!$B$18</definedName>
    <definedName name="DE_ENTR8_SIREN">'D1.4-Entreprises'!$D$18</definedName>
    <definedName name="DE_ENTR8_VAL">'D1.4-Entreprises'!$C$18</definedName>
    <definedName name="DE_ENTR9_NOM">'D1.4-Entreprises'!$B$19</definedName>
    <definedName name="DE_ENTR9_SIREN">'D1.4-Entreprises'!$D$19</definedName>
    <definedName name="DE_ENTR9_VAL">'D1.4-Entreprises'!$C$19</definedName>
    <definedName name="DE_ENTRA_NOM">'D1.4-Entreprises'!$B$41</definedName>
    <definedName name="DE_ENTRA_VAL">'D1.4-Entreprises'!$C$41</definedName>
    <definedName name="DE_ES_TOTAL">'D1.2-ESR'!$B$47</definedName>
    <definedName name="DE_ESC_Autres">'D1.2-ESR'!$B$11</definedName>
    <definedName name="DE_ESC_CHU">'D1.2-ESR'!$B$9</definedName>
    <definedName name="DE_ESC_CLCC">'D1.2-ESR'!$B$10</definedName>
    <definedName name="DE_ESC_Commentaire">'D1.2-ESR'!$B$12</definedName>
    <definedName name="DE_ESC_COMUE">'D1.2-ESR'!$B$8</definedName>
    <definedName name="DE_ESC_TOTAL">'D1.2-ESR'!$B$13</definedName>
    <definedName name="DE_ESC_UNIV">'D1.2-ESR'!$B$7</definedName>
    <definedName name="DE_ESE_AEUROPE">'D1.5-Etranger'!$B$23</definedName>
    <definedName name="DE_ESE_Autres">'D1.5-Etranger'!$B$24</definedName>
    <definedName name="DE_ESE_TOTAL">'D1.5-Etranger'!$B$25</definedName>
    <definedName name="DE_ESE_UE">'D1.5-Etranger'!$B$22</definedName>
    <definedName name="DE_ESH_ACO">'D1.2-ESR'!$B$16</definedName>
    <definedName name="DE_ESH_APT">'D1.2-ESR'!$B$17</definedName>
    <definedName name="DE_ESH_ASD">'D1.2-ESR'!$B$18</definedName>
    <definedName name="DE_ESH_Autres">'D1.2-ESR'!$B$43</definedName>
    <definedName name="DE_ESH_BSA">'D1.2-ESR'!$B$23</definedName>
    <definedName name="DE_ESH_Commentaire">'D1.2-ESR'!$B$44</definedName>
    <definedName name="DE_ESH_ENAC">'D1.2-ESR'!$B$31</definedName>
    <definedName name="DE_ESH_ENGEES">'D1.2-ESR'!$B$22</definedName>
    <definedName name="DE_ESH_ENSFEA">'D1.2-ESR'!$B$21</definedName>
    <definedName name="DE_ESH_ENSPV">'D1.2-ESR'!$B$24</definedName>
    <definedName name="DE_ESH_ENSTAB">'D1.2-ESR'!$B$35</definedName>
    <definedName name="DE_ESH_ENSTAP">'D1.2-ESR'!$B$36</definedName>
    <definedName name="DE_ESH_ESA">'D1.2-ESR'!$B$25</definedName>
    <definedName name="DE_ESH_ESIEE">'D1.2-ESR'!$B$37</definedName>
    <definedName name="DE_ESH_ESPCI">'D1.2-ESR'!$B$38</definedName>
    <definedName name="DE_ESH_ESSEC">'D1.2-ESR'!$B$42</definedName>
    <definedName name="DE_ESH_HEC">'D1.2-ESR'!$B$40</definedName>
    <definedName name="DE_ESH_IMT">'D1.2-ESR'!$B$29</definedName>
    <definedName name="DE_ESH_INSEAD">'D1.2-ESR'!$B$41</definedName>
    <definedName name="DE_ESH_ISAE">'D1.2-ESR'!$B$39</definedName>
    <definedName name="DE_ESH_MINES">'D1.2-ESR'!$B$30</definedName>
    <definedName name="DE_ESH_MSA">'D1.2-ESR'!$B$26</definedName>
    <definedName name="DE_ESH_ONIRIS">'D1.2-ESR'!$B$27</definedName>
    <definedName name="DE_ESH_PC">'D1.2-ESR'!$B$33</definedName>
    <definedName name="DE_ESH_TOTAL">'D1.2-ESR'!$B$45</definedName>
    <definedName name="DE_ESH_TPE">'D1.2-ESR'!$B$32</definedName>
    <definedName name="DE_ESH_VAS">'D1.2-ESR'!$B$28</definedName>
    <definedName name="DE_ESH_VETOA">'D1.2-ESR'!$B$19</definedName>
    <definedName name="DE_ESH_VETOT">'D1.2-ESR'!$B$20</definedName>
    <definedName name="DE_ESH_X">'D1.2-ESR'!$B$34</definedName>
    <definedName name="DE_ETR_TOTAL">'D1.5-Etranger'!$B$35</definedName>
    <definedName name="DE_GOV_TOTAL">'D1.1b-Civil'!$B$40</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PAST">'D1.3-Associations'!$B$6</definedName>
    <definedName name="DE_I_TOTAL">'D1.3-Associations'!$B$12</definedName>
    <definedName name="DE_M_Autre">'D1.1a-Militaire'!$B$19</definedName>
    <definedName name="DE_M_CEA">'D1.1a-Militaire'!$B$8</definedName>
    <definedName name="DE_M_CERAH">'D1.1a-Militaire'!$B$9</definedName>
    <definedName name="DE_M_Commentaire">'D1.1a-Militaire'!$B$20</definedName>
    <definedName name="DE_M_CTSA">'D1.1a-Militaire'!$B$10</definedName>
    <definedName name="DE_M_DGA">'D1.1a-Militaire'!$B$11</definedName>
    <definedName name="DE_M_IRBA">'D1.1a-Militaire'!$B$12</definedName>
    <definedName name="DE_M_IREN">'D1.1a-Militaire'!$B$13</definedName>
    <definedName name="DE_M_IRSEM">'D1.1a-Militaire'!$B$14</definedName>
    <definedName name="DE_M_ISL">'D1.1a-Militaire'!$B$15</definedName>
    <definedName name="DE_M_MINDEF">'D1.1a-Militaire'!$B$18</definedName>
    <definedName name="DE_M_ONERA">'D1.1a-Militaire'!$B$16</definedName>
    <definedName name="DE_M_SHOM">'D1.1a-Militaire'!$B$17</definedName>
    <definedName name="DE_M_TOTAL">'D1.1a-Militaire'!$B$21</definedName>
    <definedName name="DE_OI_Autres">'D1.5-Etranger'!$B$16</definedName>
    <definedName name="DE_OI_CEPMMT">'D1.5-Etranger'!$B$9</definedName>
    <definedName name="DE_OI_CERN">'D1.5-Etranger'!$B$8</definedName>
    <definedName name="DE_OI_CIRC">'D1.5-Etranger'!$B$10</definedName>
    <definedName name="DE_OI_Commentaire">'D1.5-Etranger'!$B$17</definedName>
    <definedName name="DE_OI_ESA">'D1.5-Etranger'!$B$11</definedName>
    <definedName name="DE_OI_ESO">'D1.5-Etranger'!$B$12</definedName>
    <definedName name="DE_OI_ESRF">'D1.5-Etranger'!$B$13</definedName>
    <definedName name="DE_OI_EUMETSAT">'D1.5-Etranger'!$B$14</definedName>
    <definedName name="DE_OI_LEBM">'D1.5-Etranger'!$B$15</definedName>
    <definedName name="DE_OI_TOTAL">'D1.5-Etranger'!$B$18</definedName>
    <definedName name="DE_TOTALE">'D2-Total DERD n+1'!$B$6</definedName>
    <definedName name="DE_TOTALE_PREV">'D2-Total DERD n+1'!$B$15</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'C1-DIRD_Nature'!$B$10</definedName>
    <definedName name="DI_FC">'C2-DIRD_Régions'!$B$17</definedName>
    <definedName name="DI_FONC">'C1-DIRD_Nature'!$B$8</definedName>
    <definedName name="DI_Guad">'C2-DIRD_Régions'!$B$29</definedName>
    <definedName name="DI_Guya">'C2-DIRD_Régions'!$B$31</definedName>
    <definedName name="DI_HN">'C2-DIRD_Régions'!$B$10</definedName>
    <definedName name="DI_IdF">'C2-DIRD_Régions'!$B$7</definedName>
    <definedName name="DI_IMM">'C1-DIRD_Nature'!$B$11</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'C1-DIRD_Nature'!$B$7</definedName>
    <definedName name="DI_Pic">'C2-DIRD_Régions'!$B$9</definedName>
    <definedName name="DI_RA">'C2-DIRD_Régions'!$B$24</definedName>
    <definedName name="DI_TOT_REG">'C2-DIRD_Régions'!$B$35</definedName>
    <definedName name="DI_TOT_REG_PERCENT">'C2-DIRD_Régions'!$C$35</definedName>
    <definedName name="DI_TOTALE">'C1-DIRD_Nature'!$B$13</definedName>
    <definedName name="DI_TOTALE_PREV">'C1-DIRD_Nature'!$C$13</definedName>
    <definedName name="DOC_AFRI">'G01234-Effectifs PP'!$D$30</definedName>
    <definedName name="DOC_Als">'H2-ETPR Région'!$D$16</definedName>
    <definedName name="DOC_AMNORD">'G01234-Effectifs PP'!$D$27</definedName>
    <definedName name="DOC_AMSUD">'G01234-Effectifs PP'!$D$28</definedName>
    <definedName name="DOC_AOM">'H2-ETPR Région'!$D$34</definedName>
    <definedName name="DOC_Aqu">'H2-ETPR Région'!$D$21</definedName>
    <definedName name="DOC_ASIE">'G01234-Effectifs PP'!$D$29</definedName>
    <definedName name="DOC_AUTR">'G01234-Effectifs PP'!$D$31</definedName>
    <definedName name="DOC_Auv">'H2-ETPR Région'!$D$25</definedName>
    <definedName name="DOC_BN">'H2-ETPR Région'!$D$12</definedName>
    <definedName name="DOC_Bourg">'H2-ETPR Région'!$D$13</definedName>
    <definedName name="DOC_Bret">'H2-ETPR Région'!$D$19</definedName>
    <definedName name="DOC_CA">'H2-ETPR Région'!$D$8</definedName>
    <definedName name="DOC_CD">'G01234-Effectifs PP'!$D$14</definedName>
    <definedName name="DOC_CDD">'G01234-Effectifs PP'!$D$11</definedName>
    <definedName name="DOC_CDD_A">'G01234-Effectifs PP'!$D$13</definedName>
    <definedName name="DOC_CDD_L">'G01234-Effectifs PP'!$D$12</definedName>
    <definedName name="DOC_CDI">'G01234-Effectifs PP'!$D$10</definedName>
    <definedName name="DOC_Cors">'H2-ETPR Région'!$D$28</definedName>
    <definedName name="DOC_CVdL">'H2-ETPR Région'!$D$11</definedName>
    <definedName name="DOC_ENSU_PP">'G01234-Effectifs PP'!$D$40</definedName>
    <definedName name="DOC_ENTR_PP">'G01234-Effectifs PP'!$D$42</definedName>
    <definedName name="DOC_ETAT_PP">'G01234-Effectifs PP'!$D$39</definedName>
    <definedName name="DOC_ETR_PP">'G01234-Effectifs PP'!$D$44</definedName>
    <definedName name="DOC_EURO">'G01234-Effectifs PP'!$D$26</definedName>
    <definedName name="DOC_FC">'H2-ETPR Région'!$D$17</definedName>
    <definedName name="DOC_FE">'G01234-Effectifs PP'!$D$18</definedName>
    <definedName name="DOC_FR">'G01234-Effectifs PP'!$D$24</definedName>
    <definedName name="DOC_Guad">'H2-ETPR Région'!$D$29</definedName>
    <definedName name="DOC_Guya">'H2-ETPR Région'!$D$31</definedName>
    <definedName name="DOC_HN">'H2-ETPR Région'!$D$10</definedName>
    <definedName name="DOC_HO">'G01234-Effectifs PP'!$D$17</definedName>
    <definedName name="DOC_IdF">'H2-ETPR Région'!$D$7</definedName>
    <definedName name="DOC_IN_ETP">'H1-ETPR lieu'!$D$8</definedName>
    <definedName name="DOC_IN_PP">'G01234-Effectifs PP'!$D$37</definedName>
    <definedName name="DOC_ISBL_PP">'G01234-Effectifs PP'!$D$41</definedName>
    <definedName name="DOC_LIEU_ETP">'H1-ETPR lieu'!$D$10</definedName>
    <definedName name="DOC_LIEU_PP">'G01234-Effectifs PP'!$D$45</definedName>
    <definedName name="DOC_Lim">'H2-ETPR Région'!$D$23</definedName>
    <definedName name="DOC_Lorr">'H2-ETPR Région'!$D$15</definedName>
    <definedName name="DOC_LR">'H2-ETPR Région'!$D$26</definedName>
    <definedName name="DOC_LRé">'H2-ETPR Région'!$D$32</definedName>
    <definedName name="DOC_Marti">'H2-ETPR Région'!$D$30</definedName>
    <definedName name="DOC_Mayo">'H2-ETPR Région'!$D$33</definedName>
    <definedName name="DOC_MP">'H2-ETPR Région'!$D$22</definedName>
    <definedName name="DOC_NAT">'G01234-Effectifs PP'!$D$32</definedName>
    <definedName name="DOC_NPdC">'H2-ETPR Région'!$D$14</definedName>
    <definedName name="DOC_OI_PP">'G01234-Effectifs PP'!$D$43</definedName>
    <definedName name="DOC_OUT_ETP">'H1-ETPR lieu'!$D$9</definedName>
    <definedName name="DOC_OUT_PP">'G01234-Effectifs PP'!$D$38</definedName>
    <definedName name="DOC_PACA">'H2-ETPR Région'!$D$27</definedName>
    <definedName name="DOC_PC">'H2-ETPR Région'!$D$20</definedName>
    <definedName name="DOC_PdL">'H2-ETPR Région'!$D$18</definedName>
    <definedName name="DOC_Pic">'H2-ETPR Région'!$D$9</definedName>
    <definedName name="DOC_RA">'H2-ETPR Région'!$D$24</definedName>
    <definedName name="DOC_REG">'H2-ETPR Région'!$D$36</definedName>
    <definedName name="DOC_REG_ETR">'H2-ETPR Région'!$D$35</definedName>
    <definedName name="DOC_SE">'G01234-Effectifs PP'!$D$19</definedName>
    <definedName name="DOC_T_ETP">'J-Tiers ETPR'!$D$14</definedName>
    <definedName name="DOC_T_PP">'I-Tiers PP'!$D$14</definedName>
    <definedName name="DOC_TAUTRE_ETP">'J-Tiers ETPR'!$D$13</definedName>
    <definedName name="DOC_TAUTRE_PP">'I-Tiers PP'!$D$13</definedName>
    <definedName name="DOC_TCOLLTER_ETP">'J-Tiers ETPR'!$D$10</definedName>
    <definedName name="DOC_TCOLLTER_PP">'I-Tiers PP'!$D$10</definedName>
    <definedName name="DOC_TETR_ETP">'J-Tiers ETPR'!$D$12</definedName>
    <definedName name="DOC_TETR_PP">'I-Tiers PP'!$D$12</definedName>
    <definedName name="DOC_TMIN_ETP">'J-Tiers ETPR'!$D$8</definedName>
    <definedName name="DOC_TMIN_PP">'I-Tiers PP'!$D$8</definedName>
    <definedName name="DOC_TOI_ETP">'J-Tiers ETPR'!$D$11</definedName>
    <definedName name="DOC_TOI_PP">'I-Tiers PP'!$D$11</definedName>
    <definedName name="DOC_TORGFI_ETP">'J-Tiers ETPR'!$D$9</definedName>
    <definedName name="DOC_TORGFI_PP">'I-Tiers PP'!$D$9</definedName>
    <definedName name="DOC_UE">'G01234-Effectifs PP'!$D$25</definedName>
    <definedName name="DR_100_FE">'G5-Age (onglet F)'!$B$17</definedName>
    <definedName name="DR_100_HO">'G5-Age (onglet H)'!$B$18</definedName>
    <definedName name="DR_25_FE">'G5-Age (onglet F)'!$B$6</definedName>
    <definedName name="DR_25_HO">'G5-Age (onglet H)'!$B$7</definedName>
    <definedName name="DR_29_FE">'G5-Age (onglet F)'!$B$7</definedName>
    <definedName name="DR_29_HO">'G5-Age (onglet H)'!$B$8</definedName>
    <definedName name="DR_34_FE">'G5-Age (onglet F)'!$B$8</definedName>
    <definedName name="DR_34_HO">'G5-Age (onglet H)'!$B$9</definedName>
    <definedName name="DR_39_FE">'G5-Age (onglet F)'!$B$9</definedName>
    <definedName name="DR_39_HO">'G5-Age (onglet H)'!$B$10</definedName>
    <definedName name="DR_44_FE">'G5-Age (onglet F)'!$B$10</definedName>
    <definedName name="DR_44_HO">'G5-Age (onglet H)'!$B$11</definedName>
    <definedName name="DR_49_FE">'G5-Age (onglet F)'!$B$11</definedName>
    <definedName name="DR_49_HO">'G5-Age (onglet H)'!$B$12</definedName>
    <definedName name="DR_54_FE">'G5-Age (onglet F)'!$B$12</definedName>
    <definedName name="DR_54_HO">'G5-Age (onglet H)'!$B$13</definedName>
    <definedName name="DR_59_FE">'G5-Age (onglet F)'!$B$13</definedName>
    <definedName name="DR_59_HO">'G5-Age (onglet H)'!$B$14</definedName>
    <definedName name="DR_62_FE">'G5-Age (onglet F)'!$B$14</definedName>
    <definedName name="DR_62_HO">'G5-Age (onglet H)'!$B$15</definedName>
    <definedName name="DR_64_FE">'G5-Age (onglet F)'!$B$15</definedName>
    <definedName name="DR_64_HO">'G5-Age (onglet H)'!$B$16</definedName>
    <definedName name="DR_67_FE">'G5-Age (onglet F)'!$B$16</definedName>
    <definedName name="DR_67_HO">'G5-Age (onglet H)'!$B$17</definedName>
    <definedName name="DR_AFRI">'G01234-Effectifs PP'!$B$30</definedName>
    <definedName name="DR_AGE">'G5-Age (onglet T)'!$B$7</definedName>
    <definedName name="DR_AGE_FE">'G5-Age (onglet F)'!$B$18</definedName>
    <definedName name="DR_AGE_HO">'G5-Age (onglet H)'!$B$19</definedName>
    <definedName name="DR_Als">'H2-ETPR Région'!$B$16</definedName>
    <definedName name="DR_AMNORD">'G01234-Effectifs PP'!$B$27</definedName>
    <definedName name="DR_AMSUD">'G01234-Effectifs PP'!$B$28</definedName>
    <definedName name="DR_AOM">'H2-ETPR Région'!$B$34</definedName>
    <definedName name="DR_Aqu">'H2-ETPR Région'!$B$21</definedName>
    <definedName name="DR_ASIE">'G01234-Effectifs PP'!$B$29</definedName>
    <definedName name="DR_AUTR">'G01234-Effectifs PP'!$B$31</definedName>
    <definedName name="DR_Auv">'H2-ETPR Région'!$B$25</definedName>
    <definedName name="DR_BN">'H2-ETPR Région'!$B$12</definedName>
    <definedName name="DR_Bourg">'H2-ETPR Région'!$B$13</definedName>
    <definedName name="DR_Bret">'H2-ETPR Région'!$B$19</definedName>
    <definedName name="DR_CA">'H2-ETPR Région'!$B$8</definedName>
    <definedName name="DR_CD">'G01234-Effectifs PP'!$B$14</definedName>
    <definedName name="DR_CDD">'G01234-Effectifs PP'!$B$11</definedName>
    <definedName name="DR_CDD_A">'G01234-Effectifs PP'!$B$13</definedName>
    <definedName name="DR_CDD_L">'G01234-Effectifs PP'!$B$12</definedName>
    <definedName name="DR_CDI">'G01234-Effectifs PP'!$B$10</definedName>
    <definedName name="DR_Cors">'H2-ETPR Région'!$B$28</definedName>
    <definedName name="DR_CVdL">'H2-ETPR Région'!$B$11</definedName>
    <definedName name="DR_ENSU_PP">'G01234-Effectifs PP'!$B$40</definedName>
    <definedName name="DR_ENTR_PP">'G01234-Effectifs PP'!$B$42</definedName>
    <definedName name="DR_ETAT_PP">'G01234-Effectifs PP'!$B$39</definedName>
    <definedName name="DR_ETR_PP">'G01234-Effectifs PP'!$B$44</definedName>
    <definedName name="DR_EURO">'G01234-Effectifs PP'!$B$26</definedName>
    <definedName name="DR_FC">'H2-ETPR Région'!$B$17</definedName>
    <definedName name="DR_FE">'G01234-Effectifs PP'!$B$18</definedName>
    <definedName name="DR_FR">'G01234-Effectifs PP'!$B$24</definedName>
    <definedName name="DR_Guad">'H2-ETPR Région'!$B$29</definedName>
    <definedName name="DR_Guya">'H2-ETPR Région'!$B$31</definedName>
    <definedName name="DR_HN">'H2-ETPR Région'!$B$10</definedName>
    <definedName name="DR_HO">'G01234-Effectifs PP'!$B$17</definedName>
    <definedName name="DR_IdF">'H2-ETPR Région'!$B$7</definedName>
    <definedName name="DR_IN_ETP">'H1-ETPR lieu'!$B$8</definedName>
    <definedName name="DR_IN_PP">'G01234-Effectifs PP'!$B$37</definedName>
    <definedName name="DR_ISBL_PP">'G01234-Effectifs PP'!$B$41</definedName>
    <definedName name="DR_LIEU_ETP">'H1-ETPR lieu'!$B$10</definedName>
    <definedName name="DR_LIEU_PP">'G01234-Effectifs PP'!$B$45</definedName>
    <definedName name="DR_Lim">'H2-ETPR Région'!$B$23</definedName>
    <definedName name="DR_Lorr">'H2-ETPR Région'!$B$15</definedName>
    <definedName name="DR_LR">'H2-ETPR Région'!$B$26</definedName>
    <definedName name="DR_LRé">'H2-ETPR Région'!$B$32</definedName>
    <definedName name="DR_Marti">'H2-ETPR Région'!$B$30</definedName>
    <definedName name="DR_Mayo">'H2-ETPR Région'!$B$33</definedName>
    <definedName name="DR_MP">'H2-ETPR Région'!$B$22</definedName>
    <definedName name="DR_NAT">'G01234-Effectifs PP'!$B$32</definedName>
    <definedName name="DR_NPdC">'H2-ETPR Région'!$B$14</definedName>
    <definedName name="DR_OI_PP">'G01234-Effectifs PP'!$B$43</definedName>
    <definedName name="DR_OUT_ETP">'H1-ETPR lieu'!$B$9</definedName>
    <definedName name="DR_OUT_PP">'G01234-Effectifs PP'!$B$38</definedName>
    <definedName name="DR_PACA">'H2-ETPR Région'!$B$27</definedName>
    <definedName name="DR_PC">'H2-ETPR Région'!$B$20</definedName>
    <definedName name="DR_PdL">'H2-ETPR Région'!$B$18</definedName>
    <definedName name="DR_Pic">'H2-ETPR Région'!$B$9</definedName>
    <definedName name="DR_RA">'H2-ETPR Région'!$B$24</definedName>
    <definedName name="DR_REG">'H2-ETPR Région'!$B$36</definedName>
    <definedName name="DR_REG_ETR">'H2-ETPR Région'!$B$35</definedName>
    <definedName name="DR_SE">'G01234-Effectifs PP'!$B$19</definedName>
    <definedName name="DR_T_ETP">'J-Tiers ETPR'!$B$14</definedName>
    <definedName name="DR_T_PP">'I-Tiers PP'!$B$14</definedName>
    <definedName name="DR_TAUTRE_ETP">'J-Tiers ETPR'!$B$13</definedName>
    <definedName name="DR_TAUTRE_PP">'I-Tiers PP'!$B$13</definedName>
    <definedName name="DR_TCOLLTER_ETP">'J-Tiers ETPR'!$B$10</definedName>
    <definedName name="DR_TCOLLTER_PP">'I-Tiers PP'!$B$10</definedName>
    <definedName name="DR_TETR_ETP">'J-Tiers ETPR'!$B$12</definedName>
    <definedName name="DR_TETR_PP">'I-Tiers PP'!$B$12</definedName>
    <definedName name="DR_TMIN_ETP">'J-Tiers ETPR'!$B$8</definedName>
    <definedName name="DR_TMIN_PP">'I-Tiers PP'!$B$8</definedName>
    <definedName name="DR_TOI_ETP">'J-Tiers ETPR'!$B$11</definedName>
    <definedName name="DR_TOI_PP">'I-Tiers PP'!$B$11</definedName>
    <definedName name="DR_TORGFI_ETP">'J-Tiers ETPR'!$B$9</definedName>
    <definedName name="DR_TORGFI_PP">'I-Tiers PP'!$B$9</definedName>
    <definedName name="DR_UE">'G01234-Effectifs PP'!$B$25</definedName>
    <definedName name="E_SYNTHESE_DEP_TOTALE">'E-Synthèse'!$B$16</definedName>
    <definedName name="E_SYNTHESE_DEP_TOTALE_PREV">'E-Synthèse'!$C$16</definedName>
    <definedName name="EFFECTIF_TOTAL">'INFORMATIONS GENERALES'!$B$15</definedName>
    <definedName name="ENTITY_TYPE">'INFORMATIONS GENERALES'!$B$5</definedName>
    <definedName name="ENTITY_TYPE_SIGNATORY">'1ERE PAGE'!$C$38</definedName>
    <definedName name="FIN_1_DEST">'A1-Financeur'!$C$8</definedName>
    <definedName name="FIN_1_MONTANT">'A1-Financeur'!$A$8</definedName>
    <definedName name="FIN_1_PROV">'A1-Financeur'!$B$8</definedName>
    <definedName name="FIN_10_DEST">'A1-Financeur'!$C$17</definedName>
    <definedName name="FIN_10_MONTANT">'A1-Financeur'!$A$17</definedName>
    <definedName name="FIN_10_PROV">'A1-Financeur'!$B$17</definedName>
    <definedName name="FIN_11_DEST">'A1-Financeur'!$C$18</definedName>
    <definedName name="FIN_11_MONTANT">'A1-Financeur'!$A$18</definedName>
    <definedName name="FIN_11_PROV">'A1-Financeur'!$B$18</definedName>
    <definedName name="FIN_12_DEST">'A1-Financeur'!$C$19</definedName>
    <definedName name="FIN_12_MONTANT">'A1-Financeur'!$A$19</definedName>
    <definedName name="FIN_12_PROV">'A1-Financeur'!$B$19</definedName>
    <definedName name="FIN_13_DEST">'A1-Financeur'!$C$20</definedName>
    <definedName name="FIN_13_MONTANT">'A1-Financeur'!$A$20</definedName>
    <definedName name="FIN_13_PROV">'A1-Financeur'!$B$20</definedName>
    <definedName name="FIN_14_DEST">'A1-Financeur'!$C$21</definedName>
    <definedName name="FIN_14_MONTANT">'A1-Financeur'!$A$21</definedName>
    <definedName name="FIN_14_PROV">'A1-Financeur'!$B$21</definedName>
    <definedName name="FIN_15_DEST">'A1-Financeur'!$C$22</definedName>
    <definedName name="FIN_15_MONTANT">'A1-Financeur'!$A$22</definedName>
    <definedName name="FIN_15_PROV">'A1-Financeur'!$B$22</definedName>
    <definedName name="FIN_16_DEST">'A1-Financeur'!$C$23</definedName>
    <definedName name="FIN_16_MONTANT">'A1-Financeur'!$A$23</definedName>
    <definedName name="FIN_16_PROV">'A1-Financeur'!$B$23</definedName>
    <definedName name="FIN_17_DEST">'A1-Financeur'!$C$24</definedName>
    <definedName name="FIN_17_MONTANT">'A1-Financeur'!$A$24</definedName>
    <definedName name="FIN_17_PROV">'A1-Financeur'!$B$24</definedName>
    <definedName name="FIN_18_DEST">'A1-Financeur'!$C$25</definedName>
    <definedName name="FIN_18_MONTANT">'A1-Financeur'!$A$25</definedName>
    <definedName name="FIN_18_PROV">'A1-Financeur'!$B$25</definedName>
    <definedName name="FIN_19_DEST">'A1-Financeur'!$C$26</definedName>
    <definedName name="FIN_19_MONTANT">'A1-Financeur'!$A$26</definedName>
    <definedName name="FIN_19_PROV">'A1-Financeur'!$B$26</definedName>
    <definedName name="FIN_2_DEST">'A1-Financeur'!$C$9</definedName>
    <definedName name="FIN_2_MONTANT">'A1-Financeur'!$A$9</definedName>
    <definedName name="FIN_2_PROV">'A1-Financeur'!$B$9</definedName>
    <definedName name="FIN_20_DEST">'A1-Financeur'!$C$27</definedName>
    <definedName name="FIN_20_MONTANT">'A1-Financeur'!$A$27</definedName>
    <definedName name="FIN_20_PROV">'A1-Financeur'!$B$27</definedName>
    <definedName name="FIN_21_DEST">'A1-Financeur'!$C$28</definedName>
    <definedName name="FIN_21_MONTANT">'A1-Financeur'!$A$28</definedName>
    <definedName name="FIN_21_PROV">'A1-Financeur'!$B$28</definedName>
    <definedName name="FIN_22_DEST">'A1-Financeur'!$C$29</definedName>
    <definedName name="FIN_22_MONTANT">'A1-Financeur'!$A$29</definedName>
    <definedName name="FIN_22_PROV">'A1-Financeur'!$B$29</definedName>
    <definedName name="FIN_23_DEST">'A1-Financeur'!$C$30</definedName>
    <definedName name="FIN_23_MONTANT">'A1-Financeur'!$A$30</definedName>
    <definedName name="FIN_23_PROV">'A1-Financeur'!$B$30</definedName>
    <definedName name="FIN_24_DEST">'A1-Financeur'!$C$31</definedName>
    <definedName name="FIN_24_MONTANT">'A1-Financeur'!$A$31</definedName>
    <definedName name="FIN_24_PROV">'A1-Financeur'!$B$31</definedName>
    <definedName name="FIN_25_DEST">'A1-Financeur'!$C$32</definedName>
    <definedName name="FIN_25_MONTANT">'A1-Financeur'!$A$32</definedName>
    <definedName name="FIN_25_PROV">'A1-Financeur'!$B$32</definedName>
    <definedName name="FIN_26_DEST">'A1-Financeur'!$C$33</definedName>
    <definedName name="FIN_26_MONTANT">'A1-Financeur'!$A$33</definedName>
    <definedName name="FIN_26_PROV">'A1-Financeur'!$B$33</definedName>
    <definedName name="FIN_27_DEST">'A1-Financeur'!$C$34</definedName>
    <definedName name="FIN_27_MONTANT">'A1-Financeur'!$A$34</definedName>
    <definedName name="FIN_27_PROV">'A1-Financeur'!$B$34</definedName>
    <definedName name="FIN_28_DEST">'A1-Financeur'!$C$35</definedName>
    <definedName name="FIN_28_MONTANT">'A1-Financeur'!$A$35</definedName>
    <definedName name="FIN_28_PROV">'A1-Financeur'!$B$35</definedName>
    <definedName name="FIN_29_DEST">'A1-Financeur'!$C$36</definedName>
    <definedName name="FIN_29_MONTANT">'A1-Financeur'!$A$36</definedName>
    <definedName name="FIN_29_PROV">'A1-Financeur'!$B$36</definedName>
    <definedName name="FIN_3_DEST">'A1-Financeur'!$C$10</definedName>
    <definedName name="FIN_3_MONTANT">'A1-Financeur'!$A$10</definedName>
    <definedName name="FIN_3_PROV">'A1-Financeur'!$B$10</definedName>
    <definedName name="FIN_30_DEST">'A1-Financeur'!$C$37</definedName>
    <definedName name="FIN_30_MONTANT">'A1-Financeur'!$A$37</definedName>
    <definedName name="FIN_30_PROV">'A1-Financeur'!$B$37</definedName>
    <definedName name="FIN_31_DEST">'A1-Financeur'!$C$38</definedName>
    <definedName name="FIN_31_MONTANT">'A1-Financeur'!$A$38</definedName>
    <definedName name="FIN_31_PROV">'A1-Financeur'!$B$38</definedName>
    <definedName name="FIN_32_DEST">'A1-Financeur'!$C$39</definedName>
    <definedName name="FIN_32_MONTANT">'A1-Financeur'!$A$39</definedName>
    <definedName name="FIN_32_PROV">'A1-Financeur'!$B$39</definedName>
    <definedName name="FIN_33_DEST">'A1-Financeur'!$C$40</definedName>
    <definedName name="FIN_33_MONTANT">'A1-Financeur'!$A$40</definedName>
    <definedName name="FIN_33_PROV">'A1-Financeur'!$B$40</definedName>
    <definedName name="FIN_34_DEST">'A1-Financeur'!$C$41</definedName>
    <definedName name="FIN_34_MONTANT">'A1-Financeur'!$A$41</definedName>
    <definedName name="FIN_34_PROV">'A1-Financeur'!$B$41</definedName>
    <definedName name="FIN_35_DEST">'A1-Financeur'!$C$42</definedName>
    <definedName name="FIN_35_MONTANT">'A1-Financeur'!$A$42</definedName>
    <definedName name="FIN_35_PROV">'A1-Financeur'!$B$42</definedName>
    <definedName name="FIN_36_DEST">'A1-Financeur'!$C$43</definedName>
    <definedName name="FIN_36_MONTANT">'A1-Financeur'!$A$43</definedName>
    <definedName name="FIN_36_PROV">'A1-Financeur'!$B$43</definedName>
    <definedName name="FIN_37_DEST">'A1-Financeur'!$C$44</definedName>
    <definedName name="FIN_37_MONTANT">'A1-Financeur'!$A$44</definedName>
    <definedName name="FIN_37_PROV">'A1-Financeur'!$B$44</definedName>
    <definedName name="FIN_38_DEST">'A1-Financeur'!$C$45</definedName>
    <definedName name="FIN_38_MONTANT">'A1-Financeur'!$A$45</definedName>
    <definedName name="FIN_38_PROV">'A1-Financeur'!$B$45</definedName>
    <definedName name="FIN_39_DEST">'A1-Financeur'!$C$46</definedName>
    <definedName name="FIN_39_MONTANT">'A1-Financeur'!$A$46</definedName>
    <definedName name="FIN_39_PROV">'A1-Financeur'!$B$46</definedName>
    <definedName name="FIN_4_DEST">'A1-Financeur'!$C$11</definedName>
    <definedName name="FIN_4_MONTANT">'A1-Financeur'!$A$11</definedName>
    <definedName name="FIN_4_PROV">'A1-Financeur'!$B$11</definedName>
    <definedName name="FIN_40_DEST">'A1-Financeur'!$C$47</definedName>
    <definedName name="FIN_40_MONTANT">'A1-Financeur'!$A$47</definedName>
    <definedName name="FIN_40_PROV">'A1-Financeur'!$B$47</definedName>
    <definedName name="FIN_41_DEST">'A1-Financeur'!$C$48</definedName>
    <definedName name="FIN_41_MONTANT">'A1-Financeur'!$A$48</definedName>
    <definedName name="FIN_41_PROV">'A1-Financeur'!$B$48</definedName>
    <definedName name="FIN_42_DEST">'A1-Financeur'!$C$49</definedName>
    <definedName name="FIN_42_MONTANT">'A1-Financeur'!$A$49</definedName>
    <definedName name="FIN_42_PROV">'A1-Financeur'!$B$49</definedName>
    <definedName name="FIN_5_DEST">'A1-Financeur'!$C$12</definedName>
    <definedName name="FIN_5_MONTANT">'A1-Financeur'!$A$12</definedName>
    <definedName name="FIN_5_PROV">'A1-Financeur'!$B$12</definedName>
    <definedName name="FIN_6_DEST">'A1-Financeur'!$C$13</definedName>
    <definedName name="FIN_6_MONTANT">'A1-Financeur'!$A$13</definedName>
    <definedName name="FIN_6_PROV">'A1-Financeur'!$B$13</definedName>
    <definedName name="FIN_7_DEST">'A1-Financeur'!$C$14</definedName>
    <definedName name="FIN_7_MONTANT">'A1-Financeur'!$A$14</definedName>
    <definedName name="FIN_7_PROV">'A1-Financeur'!$B$14</definedName>
    <definedName name="FIN_8_DEST">'A1-Financeur'!$C$15</definedName>
    <definedName name="FIN_8_MONTANT">'A1-Financeur'!$A$15</definedName>
    <definedName name="FIN_8_PROV">'A1-Financeur'!$B$15</definedName>
    <definedName name="FIN_9_DEST">'A1-Financeur'!$C$16</definedName>
    <definedName name="FIN_9_MONTANT">'A1-Financeur'!$A$16</definedName>
    <definedName name="FIN_9_PROV">'A1-Financeur'!$B$16</definedName>
    <definedName name="HEURE_CHARGE">ChargeEnquêté!$B$4</definedName>
    <definedName name="IDENT_ADRESSE">'INFORMATIONS GENERALES'!$B$9</definedName>
    <definedName name="IDENT_COMPL_ADR">'INFORMATIONS GENERALES'!$B$10</definedName>
    <definedName name="IDENT_CP">'INFORMATIONS GENERALES'!$B$11</definedName>
    <definedName name="IDENT_NOM">'INFORMATIONS GENERALES'!$B$7</definedName>
    <definedName name="IDENT_SIGLE">'INFORMATIONS GENERALES'!$B$8</definedName>
    <definedName name="IDENT_VILLE">'INFORMATIONS GENERALES'!$B$12</definedName>
    <definedName name="IE_100_FE">'G5-Age (onglet F)'!$D$17</definedName>
    <definedName name="IE_100_HO">'G5-Age (onglet H)'!$D$18</definedName>
    <definedName name="IE_25_FE">'G5-Age (onglet F)'!$D$6</definedName>
    <definedName name="IE_25_HO">'G5-Age (onglet H)'!$D$7</definedName>
    <definedName name="IE_29_FE">'G5-Age (onglet F)'!$D$7</definedName>
    <definedName name="IE_29_HO">'G5-Age (onglet H)'!$D$8</definedName>
    <definedName name="IE_34_FE">'G5-Age (onglet F)'!$D$8</definedName>
    <definedName name="IE_34_HO">'G5-Age (onglet H)'!$D$9</definedName>
    <definedName name="IE_39_FE">'G5-Age (onglet F)'!$D$9</definedName>
    <definedName name="IE_39_HO">'G5-Age (onglet H)'!$D$10</definedName>
    <definedName name="IE_44_FE">'G5-Age (onglet F)'!$D$10</definedName>
    <definedName name="IE_44_HO">'G5-Age (onglet H)'!$D$11</definedName>
    <definedName name="IE_49_FE">'G5-Age (onglet F)'!$D$11</definedName>
    <definedName name="IE_49_HO">'G5-Age (onglet H)'!$D$12</definedName>
    <definedName name="IE_54_FE">'G5-Age (onglet F)'!$D$12</definedName>
    <definedName name="IE_54_HO">'G5-Age (onglet H)'!$D$13</definedName>
    <definedName name="IE_59_FE">'G5-Age (onglet F)'!$D$13</definedName>
    <definedName name="IE_59_HO">'G5-Age (onglet H)'!$D$14</definedName>
    <definedName name="IE_62_FE">'G5-Age (onglet F)'!$D$14</definedName>
    <definedName name="IE_62_HO">'G5-Age (onglet H)'!$D$15</definedName>
    <definedName name="IE_64_FE">'G5-Age (onglet F)'!$D$15</definedName>
    <definedName name="IE_64_HO">'G5-Age (onglet H)'!$D$16</definedName>
    <definedName name="IE_67_FE">'G5-Age (onglet F)'!$D$16</definedName>
    <definedName name="IE_67_HO">'G5-Age (onglet H)'!$D$17</definedName>
    <definedName name="IE_AFRI">'G01234-Effectifs PP'!$E$30</definedName>
    <definedName name="IE_AGE">'G5-Age (onglet T)'!$D$7</definedName>
    <definedName name="IE_AGE_FE">'G5-Age (onglet F)'!$D$18</definedName>
    <definedName name="IE_AGE_HO">'G5-Age (onglet H)'!$D$19</definedName>
    <definedName name="IE_Als">'H2-ETPR Région'!$E$16</definedName>
    <definedName name="IE_AMNORD">'G01234-Effectifs PP'!$E$27</definedName>
    <definedName name="IE_AMSUD">'G01234-Effectifs PP'!$E$28</definedName>
    <definedName name="IE_AOM">'H2-ETPR Région'!$E$34</definedName>
    <definedName name="IE_Aqu">'H2-ETPR Région'!$E$21</definedName>
    <definedName name="IE_ASIE">'G01234-Effectifs PP'!$E$29</definedName>
    <definedName name="IE_AUTR">'G01234-Effectifs PP'!$E$31</definedName>
    <definedName name="IE_Auv">'H2-ETPR Région'!$E$25</definedName>
    <definedName name="IE_BN">'H2-ETPR Région'!$E$12</definedName>
    <definedName name="IE_Bourg">'H2-ETPR Région'!$E$13</definedName>
    <definedName name="IE_Bret">'H2-ETPR Région'!$E$19</definedName>
    <definedName name="IE_CA">'H2-ETPR Région'!$E$8</definedName>
    <definedName name="IE_CD">'G01234-Effectifs PP'!$E$14</definedName>
    <definedName name="IE_CDD">'G01234-Effectifs PP'!$E$11</definedName>
    <definedName name="IE_CDD_A">'G01234-Effectifs PP'!$E$13</definedName>
    <definedName name="IE_CDD_L">'G01234-Effectifs PP'!$E$12</definedName>
    <definedName name="IE_CDI">'G01234-Effectifs PP'!$E$10</definedName>
    <definedName name="IE_Cors">'H2-ETPR Région'!$E$28</definedName>
    <definedName name="IE_CVdL">'H2-ETPR Région'!$E$11</definedName>
    <definedName name="IE_ENSU_PP">'G01234-Effectifs PP'!$E$40</definedName>
    <definedName name="IE_ENTR_PP">'G01234-Effectifs PP'!$E$42</definedName>
    <definedName name="IE_ETAT_PP">'G01234-Effectifs PP'!$E$39</definedName>
    <definedName name="IE_ETR_PP">'G01234-Effectifs PP'!$E$44</definedName>
    <definedName name="IE_EURO">'G01234-Effectifs PP'!$E$26</definedName>
    <definedName name="IE_FC">'H2-ETPR Région'!$E$17</definedName>
    <definedName name="IE_FE">'G01234-Effectifs PP'!$E$18</definedName>
    <definedName name="IE_FR">'G01234-Effectifs PP'!$E$24</definedName>
    <definedName name="IE_Guad">'H2-ETPR Région'!$E$29</definedName>
    <definedName name="IE_Guya">'H2-ETPR Région'!$E$31</definedName>
    <definedName name="IE_HN">'H2-ETPR Région'!$E$10</definedName>
    <definedName name="IE_HO">'G01234-Effectifs PP'!$E$17</definedName>
    <definedName name="IE_IdF">'H2-ETPR Région'!$E$7</definedName>
    <definedName name="IE_IN_ETP">'H1-ETPR lieu'!$E$8</definedName>
    <definedName name="IE_IN_PP">'G01234-Effectifs PP'!$E$37</definedName>
    <definedName name="IE_ISBL_PP">'G01234-Effectifs PP'!$E$41</definedName>
    <definedName name="IE_LIEU_ETP">'H1-ETPR lieu'!$E$10</definedName>
    <definedName name="IE_LIEU_PP">'G01234-Effectifs PP'!$E$45</definedName>
    <definedName name="IE_Lim">'H2-ETPR Région'!$E$23</definedName>
    <definedName name="IE_Lorr">'H2-ETPR Région'!$E$15</definedName>
    <definedName name="IE_LR">'H2-ETPR Région'!$E$26</definedName>
    <definedName name="IE_LRé">'H2-ETPR Région'!$E$32</definedName>
    <definedName name="IE_Marti">'H2-ETPR Région'!$E$30</definedName>
    <definedName name="IE_Mayo">'H2-ETPR Région'!$E$33</definedName>
    <definedName name="IE_MP">'H2-ETPR Région'!$E$22</definedName>
    <definedName name="IE_NAT">'G01234-Effectifs PP'!$E$32</definedName>
    <definedName name="IE_NPdC">'H2-ETPR Région'!$E$14</definedName>
    <definedName name="IE_OI_PP">'G01234-Effectifs PP'!$E$43</definedName>
    <definedName name="IE_OUT_ETP">'H1-ETPR lieu'!$E$9</definedName>
    <definedName name="IE_OUT_PP">'G01234-Effectifs PP'!$E$38</definedName>
    <definedName name="IE_PACA">'H2-ETPR Région'!$E$27</definedName>
    <definedName name="IE_PC">'H2-ETPR Région'!$E$20</definedName>
    <definedName name="IE_PdL">'H2-ETPR Région'!$E$18</definedName>
    <definedName name="IE_Pic">'H2-ETPR Région'!$E$9</definedName>
    <definedName name="IE_RA">'H2-ETPR Région'!$E$24</definedName>
    <definedName name="IE_REG">'H2-ETPR Région'!$E$36</definedName>
    <definedName name="IE_REG_ETR">'H2-ETPR Région'!$E$35</definedName>
    <definedName name="IE_SE">'G01234-Effectifs PP'!$E$19</definedName>
    <definedName name="IE_T_ETP">'J-Tiers ETPR'!$E$14</definedName>
    <definedName name="IE_T_PP">'I-Tiers PP'!$E$14</definedName>
    <definedName name="IE_TAUTRE_ETP">'J-Tiers ETPR'!$E$13</definedName>
    <definedName name="IE_TAUTRE_PP">'I-Tiers PP'!$E$13</definedName>
    <definedName name="IE_TCOLLTER_ETP">'J-Tiers ETPR'!$E$10</definedName>
    <definedName name="IE_TCOLLTER_PP">'I-Tiers PP'!$E$10</definedName>
    <definedName name="IE_TETR_ETP">'J-Tiers ETPR'!$E$12</definedName>
    <definedName name="IE_TETR_PP">'I-Tiers PP'!$E$12</definedName>
    <definedName name="IE_TMIN_ETP">'J-Tiers ETPR'!$E$8</definedName>
    <definedName name="IE_TMIN_PP">'I-Tiers PP'!$E$8</definedName>
    <definedName name="IE_TOI_ETP">'J-Tiers ETPR'!$E$11</definedName>
    <definedName name="IE_TOI_PP">'I-Tiers PP'!$E$11</definedName>
    <definedName name="IE_TORGFI_ETP">'J-Tiers ETPR'!$E$9</definedName>
    <definedName name="IE_TORGFI_PP">'I-Tiers PP'!$E$9</definedName>
    <definedName name="IE_UE">'G01234-Effectifs PP'!$E$25</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'E3.1-Administration'!$B$34</definedName>
    <definedName name="RESS_A_CCI">'E3.1-Administration'!$B$33</definedName>
    <definedName name="RESS_A_IDENT">'E3.1-Administration'!$B$32</definedName>
    <definedName name="RESS_A_TOTAL">'E3.1-Administration'!$B$35</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TOTAL">'E3.1-Org Publics'!$B$38</definedName>
    <definedName name="RESS_CONTRAT_PREV">'E-Synthèse'!$C$6</definedName>
    <definedName name="RESS_CONTRAT_TOTAL">'E-Synthèse'!$B$6</definedName>
    <definedName name="RESS_CT_Autre">'E3.1-Administration'!$B$27</definedName>
    <definedName name="RESS_CT_CD">'E3.1-Administration'!$B$25</definedName>
    <definedName name="RESS_CT_COM">'E3.1-Administration'!$B$26</definedName>
    <definedName name="RESS_CT_Commentaire">'E3.1-Administration'!$B$28</definedName>
    <definedName name="RESS_CT_CR">'E3.1-Administration'!$B$24</definedName>
    <definedName name="RESS_CT_TOTAL">'E3.1-Administration'!$B$29</definedName>
    <definedName name="RESS_DONS_LEGS">'E2-Ress propres'!$B$10</definedName>
    <definedName name="RESS_EE_AEUROPE">'E3.5-Etranger'!$B$34</definedName>
    <definedName name="RESS_EE_Autres">'E3.5-Etranger'!$B$35</definedName>
    <definedName name="RESS_EE_TOTAL">'E3.5-Etranger'!$B$36</definedName>
    <definedName name="RESS_EE_UE">'E3.5-Etranger'!$B$33</definedName>
    <definedName name="RESS_ENTR_TOTAL">'E3.4-Entreprises'!$C$38</definedName>
    <definedName name="RESS_ENTR1_NOM">'E3.4-Entreprises'!$B$7</definedName>
    <definedName name="RESS_ENTR1_SIREN">'E3.4-Entreprises'!$D$7</definedName>
    <definedName name="RESS_ENTR1_VAL">'E3.4-Entreprises'!$C$7</definedName>
    <definedName name="RESS_ENTR10_NOM">'E3.4-Entreprises'!$B$16</definedName>
    <definedName name="RESS_ENTR10_SIREN">'E3.4-Entreprises'!$D$16</definedName>
    <definedName name="RESS_ENTR10_VAL">'E3.4-Entreprises'!$C$16</definedName>
    <definedName name="RESS_ENTR11_NOM">'E3.4-Entreprises'!$B$17</definedName>
    <definedName name="RESS_ENTR11_SIREN">'E3.4-Entreprises'!$D$17</definedName>
    <definedName name="RESS_ENTR11_VAL">'E3.4-Entreprises'!$C$17</definedName>
    <definedName name="RESS_ENTR12_NOM">'E3.4-Entreprises'!$B$18</definedName>
    <definedName name="RESS_ENTR12_SIREN">'E3.4-Entreprises'!$D$18</definedName>
    <definedName name="RESS_ENTR12_VAL">'E3.4-Entreprises'!$C$18</definedName>
    <definedName name="RESS_ENTR13_NOM">'E3.4-Entreprises'!$B$19</definedName>
    <definedName name="RESS_ENTR13_SIREN">'E3.4-Entreprises'!$D$19</definedName>
    <definedName name="RESS_ENTR13_VAL">'E3.4-Entreprises'!$C$19</definedName>
    <definedName name="RESS_ENTR14_NOM">'E3.4-Entreprises'!$B$20</definedName>
    <definedName name="RESS_ENTR14_SIREN">'E3.4-Entreprises'!$D$20</definedName>
    <definedName name="RESS_ENTR14_VAL">'E3.4-Entreprises'!$C$20</definedName>
    <definedName name="RESS_ENTR15_NOM">'E3.4-Entreprises'!$B$21</definedName>
    <definedName name="RESS_ENTR15_SIREN">'E3.4-Entreprises'!$D$21</definedName>
    <definedName name="RESS_ENTR15_VAL">'E3.4-Entreprises'!$C$21</definedName>
    <definedName name="RESS_ENTR16_NOM">'E3.4-Entreprises'!$B$22</definedName>
    <definedName name="RESS_ENTR16_SIREN">'E3.4-Entreprises'!$D$22</definedName>
    <definedName name="RESS_ENTR16_VAL">'E3.4-Entreprises'!$C$22</definedName>
    <definedName name="RESS_ENTR17_NOM">'E3.4-Entreprises'!$B$23</definedName>
    <definedName name="RESS_ENTR17_SIREN">'E3.4-Entreprises'!$D$23</definedName>
    <definedName name="RESS_ENTR17_VAL">'E3.4-Entreprises'!$C$23</definedName>
    <definedName name="RESS_ENTR18_NOM">'E3.4-Entreprises'!$B$24</definedName>
    <definedName name="RESS_ENTR18_SIREN">'E3.4-Entreprises'!$D$24</definedName>
    <definedName name="RESS_ENTR18_VAL">'E3.4-Entreprises'!$C$24</definedName>
    <definedName name="RESS_ENTR19_NOM">'E3.4-Entreprises'!$B$25</definedName>
    <definedName name="RESS_ENTR19_SIREN">'E3.4-Entreprises'!$D$25</definedName>
    <definedName name="RESS_ENTR19_VAL">'E3.4-Entreprises'!$C$25</definedName>
    <definedName name="RESS_ENTR2_NOM">'E3.4-Entreprises'!$B$8</definedName>
    <definedName name="RESS_ENTR2_SIREN">'E3.4-Entreprises'!$D$8</definedName>
    <definedName name="RESS_ENTR2_VAL">'E3.4-Entreprises'!$C$8</definedName>
    <definedName name="RESS_ENTR20_NOM">'E3.4-Entreprises'!$B$26</definedName>
    <definedName name="RESS_ENTR20_SIREN">'E3.4-Entreprises'!$D$26</definedName>
    <definedName name="RESS_ENTR20_VAL">'E3.4-Entreprises'!$C$26</definedName>
    <definedName name="RESS_ENTR21_NOM">'E3.4-Entreprises'!$B$27</definedName>
    <definedName name="RESS_ENTR21_SIREN">'E3.4-Entreprises'!$D$27</definedName>
    <definedName name="RESS_ENTR21_VAL">'E3.4-Entreprises'!$C$27</definedName>
    <definedName name="RESS_ENTR22_NOM">'E3.4-Entreprises'!$B$28</definedName>
    <definedName name="RESS_ENTR22_SIREN">'E3.4-Entreprises'!$D$28</definedName>
    <definedName name="RESS_ENTR22_VAL">'E3.4-Entreprises'!$C$28</definedName>
    <definedName name="RESS_ENTR23_NOM">'E3.4-Entreprises'!$B$29</definedName>
    <definedName name="RESS_ENTR23_SIREN">'E3.4-Entreprises'!$D$29</definedName>
    <definedName name="RESS_ENTR23_VAL">'E3.4-Entreprises'!$C$29</definedName>
    <definedName name="RESS_ENTR24_NOM">'E3.4-Entreprises'!$B$30</definedName>
    <definedName name="RESS_ENTR24_SIREN">'E3.4-Entreprises'!$D$30</definedName>
    <definedName name="RESS_ENTR24_VAL">'E3.4-Entreprises'!$C$30</definedName>
    <definedName name="RESS_ENTR25_NOM">'E3.4-Entreprises'!$B$31</definedName>
    <definedName name="RESS_ENTR25_SIREN">'E3.4-Entreprises'!$D$31</definedName>
    <definedName name="RESS_ENTR25_VAL">'E3.4-Entreprises'!$C$31</definedName>
    <definedName name="RESS_ENTR26_NOM">'E3.4-Entreprises'!$B$32</definedName>
    <definedName name="RESS_ENTR26_SIREN">'E3.4-Entreprises'!$D$32</definedName>
    <definedName name="RESS_ENTR26_VAL">'E3.4-Entreprises'!$C$32</definedName>
    <definedName name="RESS_ENTR27_NOM">'E3.4-Entreprises'!$B$33</definedName>
    <definedName name="RESS_ENTR27_SIREN">'E3.4-Entreprises'!$D$33</definedName>
    <definedName name="RESS_ENTR27_VAL">'E3.4-Entreprises'!$C$33</definedName>
    <definedName name="RESS_ENTR28_NOM">'E3.4-Entreprises'!$B$34</definedName>
    <definedName name="RESS_ENTR28_SIREN">'E3.4-Entreprises'!$D$34</definedName>
    <definedName name="RESS_ENTR28_VAL">'E3.4-Entreprises'!$C$34</definedName>
    <definedName name="RESS_ENTR29_NOM">'E3.4-Entreprises'!$B$35</definedName>
    <definedName name="RESS_ENTR29_SIREN">'E3.4-Entreprises'!$D$35</definedName>
    <definedName name="RESS_ENTR29_VAL">'E3.4-Entreprises'!$C$35</definedName>
    <definedName name="RESS_ENTR3_NOM">'E3.4-Entreprises'!$B$9</definedName>
    <definedName name="RESS_ENTR3_SIREN">'E3.4-Entreprises'!$D$9</definedName>
    <definedName name="RESS_ENTR3_VAL">'E3.4-Entreprises'!$C$9</definedName>
    <definedName name="RESS_ENTR30_NOM">'E3.4-Entreprises'!$B$36</definedName>
    <definedName name="RESS_ENTR30_SIREN">'E3.4-Entreprises'!$D$36</definedName>
    <definedName name="RESS_ENTR30_VAL">'E3.4-Entreprises'!$C$36</definedName>
    <definedName name="RESS_ENTR4_NOM">'E3.4-Entreprises'!$B$10</definedName>
    <definedName name="RESS_ENTR4_SIREN">'E3.4-Entreprises'!$D$10</definedName>
    <definedName name="RESS_ENTR4_VAL">'E3.4-Entreprises'!$C$10</definedName>
    <definedName name="RESS_ENTR5_NOM">'E3.4-Entreprises'!$B$11</definedName>
    <definedName name="RESS_ENTR5_SIREN">'E3.4-Entreprises'!$D$11</definedName>
    <definedName name="RESS_ENTR5_VAL">'E3.4-Entreprises'!$C$11</definedName>
    <definedName name="RESS_ENTR6_NOM">'E3.4-Entreprises'!$B$12</definedName>
    <definedName name="RESS_ENTR6_SIREN">'E3.4-Entreprises'!$D$12</definedName>
    <definedName name="RESS_ENTR6_VAL">'E3.4-Entreprises'!$C$12</definedName>
    <definedName name="RESS_ENTR7_NOM">'E3.4-Entreprises'!$B$13</definedName>
    <definedName name="RESS_ENTR7_SIREN">'E3.4-Entreprises'!$D$13</definedName>
    <definedName name="RESS_ENTR7_VAL">'E3.4-Entreprises'!$C$13</definedName>
    <definedName name="RESS_ENTR8_NOM">'E3.4-Entreprises'!$B$14</definedName>
    <definedName name="RESS_ENTR8_SIREN">'E3.4-Entreprises'!$D$14</definedName>
    <definedName name="RESS_ENTR8_VAL">'E3.4-Entreprises'!$C$14</definedName>
    <definedName name="RESS_ENTR9_NOM">'E3.4-Entreprises'!$B$15</definedName>
    <definedName name="RESS_ENTR9_SIREN">'E3.4-Entreprises'!$D$15</definedName>
    <definedName name="RESS_ENTR9_VAL">'E3.4-Entreprises'!$C$15</definedName>
    <definedName name="RESS_ENTRA_NOM">'E3.4-Entreprises'!$B$37</definedName>
    <definedName name="RESS_ENTRA_VAL">'E3.4-Entreprises'!$C$37</definedName>
    <definedName name="RESS_ES_TOTAL">'E3.2-ESR'!$B$48</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'E3.5-Etranger'!$B$27</definedName>
    <definedName name="RESS_ESE_Autres">'E3.5-Etranger'!$B$28</definedName>
    <definedName name="RESS_ESE_TOTAL">'E3.5-Etranger'!$B$29</definedName>
    <definedName name="RESS_ESE_UE">'E3.5-Etranger'!$B$26</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ONIRIS">'E3.2-ESR'!$B$27</definedName>
    <definedName name="RESS_ESH_PC">'E3.2-ESR'!$B$33</definedName>
    <definedName name="RESS_ESH_TOTAL">'E3.2-ESR'!$B$45</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'E3.5-Etranger'!$B$39</definedName>
    <definedName name="RESS_F_ADEME">'E3.1-Org Publics'!$B$41</definedName>
    <definedName name="RESS_F_ANR">'E3.1-Org Publics'!$B$42</definedName>
    <definedName name="RESS_F_ANRS">'E3.1-Org Publics'!$B$46</definedName>
    <definedName name="RESS_F_Autres">'E3.1-Org Publics'!$B$47</definedName>
    <definedName name="RESS_F_BPI">'E3.1-Org Publics'!$B$43</definedName>
    <definedName name="RESS_F_CDC">'E3.1-Org Publics'!$B$44</definedName>
    <definedName name="RESS_F_Commentaire">'E3.1-Org Publics'!$B$48</definedName>
    <definedName name="RESS_F_INCA">'E3.1-Org Publics'!$B$45</definedName>
    <definedName name="RESS_F_TOTAL">'E3.1-Org Publics'!$B$49</definedName>
    <definedName name="RESS_FR_SCOL">'E2-Ress propres'!$B$11</definedName>
    <definedName name="RESS_GOV_TOTAL">'E3.1-Org Publics'!$B$53</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PAST">'E3.3-Associations'!$B$6</definedName>
    <definedName name="RESS_I_TOTAL">'E3.3-Associations'!$B$12</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TOTAL">'E3.1-Administration'!$B$21</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TOTAL">'E3.5-Etranger'!$B$23</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propres'!$B$12</definedName>
    <definedName name="RESS_PROPRES_PREV">'E2-Ress propres'!$C$13</definedName>
    <definedName name="RESS_PROPRES_TOTAL">'E2-Ress propres'!$B$13</definedName>
    <definedName name="RESS_REC">'E1-Dotations'!$B$8</definedName>
    <definedName name="RESS_REC_PREV">'E1-Dotations'!$C$8</definedName>
    <definedName name="RESS_REDEVANCES">'E2-Ress propres'!$B$6</definedName>
    <definedName name="RESS_TOTALE">'E-Synthèse'!$B$9</definedName>
    <definedName name="RESS_TOTALE_2">'E-Synthèse'!$B$13</definedName>
    <definedName name="RESS_TOTALE_2_PREV">'E-Synthèse'!$C$13</definedName>
    <definedName name="RESS_TOTALE_PREV">'E-Synthèse'!$C$9</definedName>
    <definedName name="RESS_VENTES">'E2-Ress propres'!$B$9</definedName>
    <definedName name="SIREN">'INFORMATIONS GENERALES'!$B$6</definedName>
    <definedName name="STATUT_JUR">'INFORMATIONS GENERALES'!$B$13</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F)'!$F$17</definedName>
    <definedName name="TOT_100_HO">'G5-Age (onglet H)'!$F$18</definedName>
    <definedName name="TOT_25_FE">'G5-Age (onglet F)'!$F$6</definedName>
    <definedName name="TOT_25_HO">'G5-Age (onglet H)'!$F$7</definedName>
    <definedName name="TOT_29_FE">'G5-Age (onglet F)'!$F$7</definedName>
    <definedName name="TOT_29_HO">'G5-Age (onglet H)'!$F$8</definedName>
    <definedName name="TOT_34_FE">'G5-Age (onglet F)'!$F$8</definedName>
    <definedName name="TOT_34_HO">'G5-Age (onglet H)'!$F$9</definedName>
    <definedName name="TOT_39_FE">'G5-Age (onglet F)'!$F$9</definedName>
    <definedName name="TOT_39_HO">'G5-Age (onglet H)'!$F$10</definedName>
    <definedName name="TOT_44_FE">'G5-Age (onglet F)'!$F$10</definedName>
    <definedName name="TOT_44_HO">'G5-Age (onglet H)'!$F$11</definedName>
    <definedName name="TOT_49_FE">'G5-Age (onglet F)'!$F$11</definedName>
    <definedName name="TOT_49_HO">'G5-Age (onglet H)'!$F$12</definedName>
    <definedName name="TOT_54_FE">'G5-Age (onglet F)'!$F$12</definedName>
    <definedName name="TOT_54_HO">'G5-Age (onglet H)'!$F$13</definedName>
    <definedName name="TOT_59_FE">'G5-Age (onglet F)'!$F$13</definedName>
    <definedName name="TOT_59_HO">'G5-Age (onglet H)'!$F$14</definedName>
    <definedName name="TOT_62_FE">'G5-Age (onglet F)'!$F$14</definedName>
    <definedName name="TOT_62_HO">'G5-Age (onglet H)'!$F$15</definedName>
    <definedName name="TOT_64_FE">'G5-Age (onglet F)'!$F$15</definedName>
    <definedName name="TOT_64_HO">'G5-Age (onglet H)'!$F$16</definedName>
    <definedName name="TOT_67_FE">'G5-Age (onglet F)'!$F$16</definedName>
    <definedName name="TOT_67_HO">'G5-Age (onglet H)'!$F$17</definedName>
    <definedName name="TOT_AFRI">'G01234-Effectifs PP'!$G$30</definedName>
    <definedName name="TOT_AGE">'G5-Age (onglet T)'!$F$7</definedName>
    <definedName name="TOT_AGE_FE">'G5-Age (onglet F)'!$F$18</definedName>
    <definedName name="TOT_AGE_HO">'G5-Age (onglet H)'!$F$19</definedName>
    <definedName name="TOT_Als">'H2-ETPR Région'!$G$16</definedName>
    <definedName name="TOT_AMNORD">'G01234-Effectifs PP'!$G$27</definedName>
    <definedName name="TOT_AMSUD">'G01234-Effectifs PP'!$G$28</definedName>
    <definedName name="TOT_AOM">'H2-ETPR Région'!$G$34</definedName>
    <definedName name="TOT_Aqu">'H2-ETPR Région'!$G$21</definedName>
    <definedName name="TOT_ASIE">'G01234-Effectifs PP'!$G$29</definedName>
    <definedName name="TOT_AUTR">'G01234-Effectifs PP'!$G$31</definedName>
    <definedName name="TOT_Auv">'H2-ETPR Région'!$G$25</definedName>
    <definedName name="TOT_BN">'H2-ETPR Région'!$G$12</definedName>
    <definedName name="TOT_Bourg">'H2-ETPR Région'!$G$13</definedName>
    <definedName name="TOT_Bret">'H2-ETPR Région'!$G$19</definedName>
    <definedName name="TOT_CA">'H2-ETPR Région'!$G$8</definedName>
    <definedName name="TOT_CD">'G01234-Effectifs PP'!$G$14</definedName>
    <definedName name="TOT_CDD">'G01234-Effectifs PP'!$G$11</definedName>
    <definedName name="TOT_CDD_A">'G01234-Effectifs PP'!$G$13</definedName>
    <definedName name="TOT_CDD_L">'G01234-Effectifs PP'!$G$12</definedName>
    <definedName name="TOT_CDI">'G01234-Effectifs PP'!$G$10</definedName>
    <definedName name="TOT_Cors">'H2-ETPR Région'!$G$28</definedName>
    <definedName name="TOT_CVdL">'H2-ETPR Région'!$G$11</definedName>
    <definedName name="TOT_ENSU_PP">'G01234-Effectifs PP'!$G$40</definedName>
    <definedName name="TOT_ENTR_PP">'G01234-Effectifs PP'!$G$42</definedName>
    <definedName name="TOT_ETAT_PP">'G01234-Effectifs PP'!$G$39</definedName>
    <definedName name="TOT_ETR_PP">'G01234-Effectifs PP'!$G$44</definedName>
    <definedName name="TOT_EURO">'G01234-Effectifs PP'!$G$26</definedName>
    <definedName name="TOT_FC">'H2-ETPR Région'!$G$17</definedName>
    <definedName name="TOT_FE">'G01234-Effectifs PP'!$G$18</definedName>
    <definedName name="TOT_FR">'G01234-Effectifs PP'!$G$24</definedName>
    <definedName name="TOT_Guad">'H2-ETPR Région'!$G$29</definedName>
    <definedName name="TOT_Guya">'H2-ETPR Région'!$G$31</definedName>
    <definedName name="TOT_HN">'H2-ETPR Région'!$G$10</definedName>
    <definedName name="TOT_HO">'G01234-Effectifs PP'!$G$17</definedName>
    <definedName name="TOT_IdF">'H2-ETPR Région'!$G$7</definedName>
    <definedName name="TOT_IN_ETP">'H1-ETPR lieu'!$G$8</definedName>
    <definedName name="TOT_IN_PP">'G01234-Effectifs PP'!$G$37</definedName>
    <definedName name="TOT_ISBL_PP">'G01234-Effectifs PP'!$G$41</definedName>
    <definedName name="TOT_LIEU_ETP">'H1-ETPR lieu'!$G$10</definedName>
    <definedName name="TOT_LIEU_PP">'G01234-Effectifs PP'!$G$45</definedName>
    <definedName name="TOT_Lim">'H2-ETPR Région'!$G$23</definedName>
    <definedName name="TOT_Lorr">'H2-ETPR Région'!$G$15</definedName>
    <definedName name="TOT_LR">'H2-ETPR Région'!$G$26</definedName>
    <definedName name="TOT_LRé">'H2-ETPR Région'!$G$32</definedName>
    <definedName name="TOT_Marti">'H2-ETPR Région'!$G$30</definedName>
    <definedName name="TOT_Mayo">'H2-ETPR Région'!$G$33</definedName>
    <definedName name="TOT_MP">'H2-ETPR Région'!$G$22</definedName>
    <definedName name="TOT_NAT">'G01234-Effectifs PP'!$G$32</definedName>
    <definedName name="TOT_NPdC">'H2-ETPR Région'!$G$14</definedName>
    <definedName name="TOT_OI_PP">'G01234-Effectifs PP'!$G$43</definedName>
    <definedName name="TOT_OUT_ETP">'H1-ETPR lieu'!$G$9</definedName>
    <definedName name="TOT_OUT_PP">'G01234-Effectifs PP'!$G$38</definedName>
    <definedName name="TOT_PACA">'H2-ETPR Région'!$G$27</definedName>
    <definedName name="TOT_PC">'H2-ETPR Région'!$G$20</definedName>
    <definedName name="TOT_PdL">'H2-ETPR Région'!$G$18</definedName>
    <definedName name="TOT_Pic">'H2-ETPR Région'!$G$9</definedName>
    <definedName name="TOT_RA">'H2-ETPR Région'!$G$24</definedName>
    <definedName name="TOT_REG">'H2-ETPR Région'!$G$36</definedName>
    <definedName name="TOT_REG_ETR">'H2-ETPR Région'!$G$35</definedName>
    <definedName name="TOT_SE">'G01234-Effectifs PP'!$G$19</definedName>
    <definedName name="TOT_T_ETP">'J-Tiers ETPR'!$G$14</definedName>
    <definedName name="TOT_T_PP">'I-Tiers PP'!$G$14</definedName>
    <definedName name="TOT_TAUTRE_ETP">'J-Tiers ETPR'!$G$13</definedName>
    <definedName name="TOT_TAUTRE_PP">'I-Tiers PP'!$G$13</definedName>
    <definedName name="TOT_TCOLLTER_ETP">'J-Tiers ETPR'!$G$10</definedName>
    <definedName name="TOT_TCOLLTER_PP">'I-Tiers PP'!$G$10</definedName>
    <definedName name="TOT_TETR_ETP">'J-Tiers ETPR'!$G$12</definedName>
    <definedName name="TOT_TETR_PP">'I-Tiers PP'!$G$12</definedName>
    <definedName name="TOT_TMIN_ETP">'J-Tiers ETPR'!$G$8</definedName>
    <definedName name="TOT_TMIN_PP">'I-Tiers PP'!$G$8</definedName>
    <definedName name="TOT_TOI_ETP">'J-Tiers ETPR'!$G$11</definedName>
    <definedName name="TOT_TOI_PP">'I-Tiers PP'!$G$11</definedName>
    <definedName name="TOT_TORGFI_ETP">'J-Tiers ETPR'!$G$9</definedName>
    <definedName name="TOT_TORGFI_PP">'I-Tiers PP'!$G$9</definedName>
    <definedName name="TOT_UE">'G01234-Effectifs PP'!$G$25</definedName>
    <definedName name="TUTELLE">'INFORMATIONS GENERALES'!$B$14</definedName>
    <definedName name="_xlnm.Print_Area" localSheetId="5">'C1-DIRD_Nature'!$A$2:$C$14</definedName>
    <definedName name="_xlnm.Print_Area" localSheetId="33">'I-Tiers PP'!$A$2:$G$16</definedName>
    <definedName name="_xlnm.Print_Area" localSheetId="34">'J-Tiers ETPR'!$A$2:$G$14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42" l="1"/>
  <c r="A14" i="22" l="1"/>
  <c r="A8" i="34" l="1"/>
  <c r="G13" i="44"/>
  <c r="G12" i="44"/>
  <c r="G11" i="44"/>
  <c r="G10" i="44"/>
  <c r="G9" i="44"/>
  <c r="G8" i="44"/>
  <c r="F14" i="44"/>
  <c r="E14" i="44"/>
  <c r="D14" i="44"/>
  <c r="C14" i="44"/>
  <c r="B14" i="44"/>
  <c r="G13" i="43"/>
  <c r="G12" i="43"/>
  <c r="G11" i="43"/>
  <c r="G10" i="43"/>
  <c r="G9" i="43"/>
  <c r="G8" i="43"/>
  <c r="F14" i="43"/>
  <c r="E14" i="43"/>
  <c r="D14" i="43"/>
  <c r="C14" i="43"/>
  <c r="B14" i="43"/>
  <c r="A4" i="43"/>
  <c r="G34" i="42"/>
  <c r="G33" i="42"/>
  <c r="G32" i="42"/>
  <c r="G31" i="42"/>
  <c r="G30" i="42"/>
  <c r="G29" i="42"/>
  <c r="G28" i="42"/>
  <c r="G27" i="42"/>
  <c r="G26" i="42"/>
  <c r="G25" i="42"/>
  <c r="G24" i="42"/>
  <c r="G23" i="42"/>
  <c r="G22" i="42"/>
  <c r="G21" i="42"/>
  <c r="G20" i="42"/>
  <c r="G19" i="42"/>
  <c r="G18" i="42"/>
  <c r="G17" i="42"/>
  <c r="G16" i="42"/>
  <c r="G15" i="42"/>
  <c r="G14" i="42"/>
  <c r="G13" i="42"/>
  <c r="G12" i="42"/>
  <c r="G11" i="42"/>
  <c r="G10" i="42"/>
  <c r="G9" i="42"/>
  <c r="G8" i="42"/>
  <c r="G36" i="42" s="1"/>
  <c r="G7" i="42"/>
  <c r="F36" i="42"/>
  <c r="E36" i="42"/>
  <c r="D36" i="42"/>
  <c r="C36" i="42"/>
  <c r="B36" i="42"/>
  <c r="C10" i="41"/>
  <c r="D10" i="41" s="1"/>
  <c r="D40" i="42" s="1"/>
  <c r="B10" i="41"/>
  <c r="B40" i="42" s="1"/>
  <c r="G8" i="41"/>
  <c r="B23" i="39"/>
  <c r="A24" i="39" s="1"/>
  <c r="C19" i="39"/>
  <c r="B19" i="39"/>
  <c r="C7" i="38"/>
  <c r="E10" i="38"/>
  <c r="D10" i="38"/>
  <c r="C10" i="38"/>
  <c r="B10" i="38"/>
  <c r="E18" i="37"/>
  <c r="D18" i="37"/>
  <c r="C18" i="37"/>
  <c r="B18" i="37"/>
  <c r="F17" i="37"/>
  <c r="F16" i="37"/>
  <c r="F15" i="37"/>
  <c r="F14" i="37"/>
  <c r="F13" i="37"/>
  <c r="F12" i="37"/>
  <c r="F11" i="37"/>
  <c r="F10" i="37"/>
  <c r="F9" i="37"/>
  <c r="F8" i="37"/>
  <c r="F7" i="37"/>
  <c r="F6" i="37"/>
  <c r="F18" i="37" s="1"/>
  <c r="E19" i="36"/>
  <c r="E7" i="38" s="1"/>
  <c r="D19" i="36"/>
  <c r="D7" i="38" s="1"/>
  <c r="C19" i="36"/>
  <c r="B19" i="36"/>
  <c r="B7" i="38" s="1"/>
  <c r="F18" i="36"/>
  <c r="F17" i="36"/>
  <c r="F16" i="36"/>
  <c r="F15" i="36"/>
  <c r="F14" i="36"/>
  <c r="F13" i="36"/>
  <c r="F12" i="36"/>
  <c r="F11" i="36"/>
  <c r="F10" i="36"/>
  <c r="F9" i="36"/>
  <c r="F8" i="36"/>
  <c r="F7" i="36"/>
  <c r="F19" i="36" s="1"/>
  <c r="A3" i="36"/>
  <c r="A2" i="36"/>
  <c r="C40" i="42" l="1"/>
  <c r="F7" i="38"/>
  <c r="B13" i="38"/>
  <c r="E13" i="38"/>
  <c r="D13" i="38"/>
  <c r="C13" i="38"/>
  <c r="G14" i="43"/>
  <c r="E10" i="41"/>
  <c r="G9" i="41"/>
  <c r="G10" i="41" s="1"/>
  <c r="F38" i="35"/>
  <c r="F45" i="35" s="1"/>
  <c r="E38" i="35"/>
  <c r="E45" i="35" s="1"/>
  <c r="D38" i="35"/>
  <c r="D45" i="35" s="1"/>
  <c r="C38" i="35"/>
  <c r="C45" i="35" s="1"/>
  <c r="B38" i="35"/>
  <c r="B45" i="35" s="1"/>
  <c r="G44" i="35"/>
  <c r="G43" i="35"/>
  <c r="G42" i="35"/>
  <c r="G41" i="35"/>
  <c r="G40" i="35"/>
  <c r="G39" i="35"/>
  <c r="G37" i="35"/>
  <c r="G40" i="42" l="1"/>
  <c r="A12" i="41"/>
  <c r="F10" i="41"/>
  <c r="E40" i="42"/>
  <c r="G38" i="35"/>
  <c r="G45" i="35" s="1"/>
  <c r="G31" i="35"/>
  <c r="G30" i="35"/>
  <c r="G29" i="35"/>
  <c r="G28" i="35"/>
  <c r="G27" i="35"/>
  <c r="G26" i="35"/>
  <c r="G25" i="35"/>
  <c r="G24" i="35"/>
  <c r="F32" i="35"/>
  <c r="E32" i="35"/>
  <c r="D32" i="35"/>
  <c r="C32" i="35"/>
  <c r="B32" i="35"/>
  <c r="F19" i="35"/>
  <c r="E19" i="35"/>
  <c r="D19" i="35"/>
  <c r="C19" i="35"/>
  <c r="B19" i="35"/>
  <c r="G18" i="35"/>
  <c r="G17" i="35"/>
  <c r="G19" i="35" l="1"/>
  <c r="F40" i="42"/>
  <c r="A38" i="42"/>
  <c r="G32" i="35"/>
  <c r="F11" i="35"/>
  <c r="F14" i="35" s="1"/>
  <c r="E11" i="35"/>
  <c r="E14" i="35" s="1"/>
  <c r="D11" i="35"/>
  <c r="D14" i="35" s="1"/>
  <c r="C11" i="35"/>
  <c r="C14" i="35" s="1"/>
  <c r="B11" i="35"/>
  <c r="G13" i="35"/>
  <c r="G12" i="35"/>
  <c r="G10" i="35"/>
  <c r="F10" i="38" s="1"/>
  <c r="F13" i="38" s="1"/>
  <c r="A15" i="38" s="1"/>
  <c r="A12" i="34"/>
  <c r="D5" i="34"/>
  <c r="B39" i="33"/>
  <c r="B36" i="33"/>
  <c r="B29" i="33"/>
  <c r="B23" i="33"/>
  <c r="B10" i="33"/>
  <c r="C38" i="32"/>
  <c r="G11" i="35" l="1"/>
  <c r="G14" i="35" s="1"/>
  <c r="C23" i="39"/>
  <c r="A25" i="39" s="1"/>
  <c r="B14" i="35"/>
  <c r="B12" i="31"/>
  <c r="B45" i="30"/>
  <c r="B12" i="30"/>
  <c r="B49" i="29"/>
  <c r="B38" i="29"/>
  <c r="B35" i="28"/>
  <c r="B29" i="28"/>
  <c r="B21" i="28"/>
  <c r="D5" i="23"/>
  <c r="B19" i="26"/>
  <c r="B53" i="29" s="1"/>
  <c r="A14" i="25"/>
  <c r="B13" i="25"/>
  <c r="C14" i="25" s="1"/>
  <c r="A16" i="25" s="1"/>
  <c r="D8" i="24"/>
  <c r="D7" i="24"/>
  <c r="D6" i="24"/>
  <c r="D4" i="24"/>
  <c r="B9" i="24"/>
  <c r="C9" i="24"/>
  <c r="A33" i="35" l="1"/>
  <c r="A46" i="35"/>
  <c r="A47" i="35"/>
  <c r="A20" i="35"/>
  <c r="B48" i="30"/>
  <c r="B6" i="34"/>
  <c r="D6" i="34" s="1"/>
  <c r="D9" i="24"/>
  <c r="A10" i="24" s="1"/>
  <c r="C9" i="34"/>
  <c r="C6" i="23"/>
  <c r="C7" i="23"/>
  <c r="B9" i="34" l="1"/>
  <c r="D9" i="34" s="1"/>
  <c r="A10" i="34" s="1"/>
  <c r="C8" i="23"/>
  <c r="A17" i="22"/>
  <c r="B11" i="22"/>
  <c r="B32" i="21"/>
  <c r="B25" i="21"/>
  <c r="B18" i="21"/>
  <c r="B35" i="21" s="1"/>
  <c r="B12" i="22" s="1"/>
  <c r="C42" i="20"/>
  <c r="B12" i="19"/>
  <c r="B10" i="22" s="1"/>
  <c r="B45" i="18"/>
  <c r="B13" i="18"/>
  <c r="B40" i="17"/>
  <c r="B8" i="22" s="1"/>
  <c r="B37" i="17"/>
  <c r="B21" i="16"/>
  <c r="B7" i="22" s="1"/>
  <c r="B47" i="18" l="1"/>
  <c r="B9" i="22" s="1"/>
  <c r="B6" i="22" s="1"/>
  <c r="B8" i="15"/>
  <c r="A9" i="15" s="1"/>
  <c r="C24" i="55"/>
  <c r="B35" i="55"/>
  <c r="C8" i="55" s="1"/>
  <c r="A2" i="55"/>
  <c r="B17" i="22" l="1"/>
  <c r="A18" i="22" s="1"/>
  <c r="B7" i="23"/>
  <c r="D7" i="23" s="1"/>
  <c r="C34" i="55"/>
  <c r="C25" i="55"/>
  <c r="C15" i="55"/>
  <c r="C27" i="55"/>
  <c r="C16" i="55"/>
  <c r="C28" i="55"/>
  <c r="C17" i="55"/>
  <c r="C29" i="55"/>
  <c r="C13" i="55"/>
  <c r="C26" i="55"/>
  <c r="C18" i="55"/>
  <c r="C30" i="55"/>
  <c r="C19" i="55"/>
  <c r="C31" i="55"/>
  <c r="C12" i="55"/>
  <c r="C14" i="55"/>
  <c r="C20" i="55"/>
  <c r="C9" i="55"/>
  <c r="C21" i="55"/>
  <c r="C33" i="55"/>
  <c r="C32" i="55"/>
  <c r="C10" i="55"/>
  <c r="C22" i="55"/>
  <c r="C11" i="55"/>
  <c r="C23" i="55"/>
  <c r="C7" i="55"/>
  <c r="C35" i="55" s="1"/>
  <c r="A16" i="52"/>
  <c r="C15" i="13" l="1"/>
  <c r="A16" i="13" s="1"/>
  <c r="B6" i="23"/>
  <c r="B37" i="55"/>
  <c r="A36" i="55" s="1"/>
  <c r="A2" i="15"/>
  <c r="A11" i="23" l="1"/>
  <c r="D6" i="23"/>
  <c r="B8" i="23"/>
  <c r="D8" i="23" s="1"/>
  <c r="A10" i="23" s="1"/>
  <c r="A2" i="44"/>
  <c r="A2" i="18" l="1"/>
  <c r="A2" i="34"/>
  <c r="A2" i="30"/>
  <c r="A2" i="31"/>
  <c r="A2" i="32"/>
  <c r="A2" i="33"/>
  <c r="A2" i="29"/>
  <c r="A2" i="28"/>
  <c r="A2" i="26"/>
  <c r="A2" i="39" l="1"/>
  <c r="A2" i="22" l="1"/>
  <c r="A6" i="34" l="1"/>
  <c r="C5" i="34"/>
  <c r="A8" i="35"/>
  <c r="A2" i="25"/>
  <c r="A2" i="24"/>
  <c r="A2" i="13"/>
  <c r="C16" i="34" l="1"/>
  <c r="C13" i="34" s="1"/>
  <c r="A15" i="34" s="1"/>
  <c r="B16" i="34"/>
  <c r="B13" i="34" s="1"/>
  <c r="A14" i="34" s="1"/>
  <c r="A15" i="52" l="1"/>
  <c r="C13" i="49" l="1"/>
  <c r="A2" i="38"/>
  <c r="A2" i="37"/>
  <c r="A2" i="43" l="1"/>
  <c r="A2" i="42"/>
  <c r="A2" i="41"/>
  <c r="A4" i="39"/>
  <c r="A17" i="37"/>
  <c r="A16" i="37"/>
  <c r="A15" i="37"/>
  <c r="A14" i="37"/>
  <c r="A13" i="37"/>
  <c r="A12" i="37"/>
  <c r="A11" i="37"/>
  <c r="A10" i="37"/>
  <c r="A9" i="37"/>
  <c r="A8" i="37"/>
  <c r="A7" i="37"/>
  <c r="A6" i="37"/>
  <c r="A3" i="37"/>
  <c r="A18" i="36"/>
  <c r="A17" i="36"/>
  <c r="A16" i="36"/>
  <c r="A15" i="36"/>
  <c r="A14" i="36"/>
  <c r="A13" i="36"/>
  <c r="A12" i="36"/>
  <c r="A11" i="36"/>
  <c r="A10" i="36"/>
  <c r="A9" i="36"/>
  <c r="A8" i="36"/>
  <c r="A7" i="36"/>
  <c r="A35" i="35"/>
  <c r="A22" i="35"/>
  <c r="A16" i="35"/>
  <c r="A4" i="35"/>
  <c r="A2" i="35"/>
  <c r="B5" i="34"/>
  <c r="B4" i="25"/>
  <c r="B4" i="24"/>
  <c r="B5" i="23"/>
  <c r="A2" i="23"/>
  <c r="A6" i="22"/>
  <c r="A2" i="21"/>
  <c r="A2" i="20"/>
  <c r="A2" i="19"/>
  <c r="A2" i="17"/>
  <c r="A2" i="16"/>
  <c r="A19" i="13"/>
  <c r="A2" i="12"/>
  <c r="A10" i="12"/>
  <c r="A3" i="11"/>
  <c r="A2" i="11"/>
  <c r="C4" i="25"/>
  <c r="C4" i="24"/>
  <c r="C5" i="23"/>
  <c r="A15" i="22"/>
  <c r="C12" i="13"/>
  <c r="G14" i="44"/>
</calcChain>
</file>

<file path=xl/sharedStrings.xml><?xml version="1.0" encoding="utf-8"?>
<sst xmlns="http://schemas.openxmlformats.org/spreadsheetml/2006/main" count="1036" uniqueCount="613">
  <si>
    <t>%</t>
  </si>
  <si>
    <t>Les entreprises implantées en France (y compris outre-mer)</t>
  </si>
  <si>
    <t>Entreprises</t>
  </si>
  <si>
    <t>Organisations internationales (y compris celles présentes sur le territoire national)</t>
  </si>
  <si>
    <t>Établissements d'enseignement supérieur et organismes d’État implantés à l'étranger</t>
  </si>
  <si>
    <t>Entreprises implantées à l'étranger</t>
  </si>
  <si>
    <t>-&gt; Organismes financeurs</t>
  </si>
  <si>
    <t>Autres établissements d'enseignement supérieur et de recherche</t>
  </si>
  <si>
    <t>Fonds de l'Union européenne</t>
  </si>
  <si>
    <t>CONTACTS</t>
  </si>
  <si>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</si>
  <si>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</si>
  <si>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</si>
  <si>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</si>
  <si>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</si>
  <si>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</si>
  <si>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</si>
  <si>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</si>
  <si>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</si>
  <si>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</si>
  <si>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</si>
  <si>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</si>
  <si>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</si>
  <si>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</si>
  <si>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</si>
  <si>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Réponse attendue avant le</t>
  </si>
  <si>
    <r>
      <t>Pour plus de renseignements</t>
    </r>
    <r>
      <rPr>
        <sz val="10"/>
        <rFont val="Arial"/>
        <family val="2"/>
      </rPr>
      <t>, vous pouvez contacter :</t>
    </r>
    <r>
      <rPr>
        <u/>
        <sz val="10"/>
        <rFont val="Arial"/>
        <family val="2"/>
      </rPr>
      <t xml:space="preserve">
</t>
    </r>
    <r>
      <rPr>
        <u/>
        <sz val="10"/>
        <color theme="8" tint="-0.249977111117893"/>
        <rFont val="Arial"/>
        <family val="2"/>
      </rPr>
      <t>[</t>
    </r>
    <r>
      <rPr>
        <sz val="10"/>
        <color theme="8" tint="-0.249977111117893"/>
        <rFont val="Arial"/>
        <family val="2"/>
      </rPr>
      <t>Administrateur]*[type_etab]</t>
    </r>
    <r>
      <rPr>
        <sz val="10"/>
        <rFont val="Arial"/>
        <family val="2"/>
      </rPr>
      <t xml:space="preserve"> - </t>
    </r>
    <r>
      <rPr>
        <sz val="10"/>
        <color theme="8" tint="-0.249977111117893"/>
        <rFont val="Arial"/>
        <family val="2"/>
      </rPr>
      <t>[tel_admin]*[type_etab]</t>
    </r>
    <r>
      <rPr>
        <sz val="10"/>
        <rFont val="Arial"/>
        <family val="2"/>
      </rPr>
      <t xml:space="preserve"> - recherche.publique@recherche.gouv.fr</t>
    </r>
  </si>
  <si>
    <t>1 rue Descartes</t>
  </si>
  <si>
    <t>75231 Paris cedex 05</t>
  </si>
  <si>
    <t>Texte Aide (?)</t>
  </si>
  <si>
    <t>EPIC</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</si>
  <si>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</si>
  <si>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</si>
  <si>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</si>
  <si>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</si>
  <si>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</si>
  <si>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</si>
  <si>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</si>
  <si>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</si>
  <si>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Correspondant personnels R&amp;D</t>
  </si>
  <si>
    <t>Responsable de la coordination des réponses de la partie relative aux personnels R&amp;D</t>
  </si>
  <si>
    <t>INFORMATIONS GÉNÉRALES</t>
  </si>
  <si>
    <t>TYPE ETABLISSEMENT</t>
  </si>
  <si>
    <t>SIREN ETABLISSEMENT</t>
  </si>
  <si>
    <t xml:space="preserve">Nom </t>
  </si>
  <si>
    <t xml:space="preserve">Sigle </t>
  </si>
  <si>
    <t>Adresse postale</t>
  </si>
  <si>
    <t>complément d'adresse</t>
  </si>
  <si>
    <t>code postal</t>
  </si>
  <si>
    <t>ville</t>
  </si>
  <si>
    <t>Il s'agit des effectifs totaux de votre organisme, recherche et hors recherche, comptés en personne physique au 31/12</t>
  </si>
  <si>
    <t>Il s'agit du budget total dont dispose votre organisme, recherche et hors recherche, pour l'année, en milliers d'euros</t>
  </si>
  <si>
    <t>Commentaire</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</si>
  <si>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</si>
  <si>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</si>
  <si>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</si>
  <si>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</si>
  <si>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</si>
  <si>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t>L'activité d'opérateur de la R&amp;D correspond aux travaux de R&amp;D exécutés par les organismes pour leur propre compte ou pour le compte de tiers. Cela inclut également les achats de R&amp;D et les travaux de recherche donnés en sous-traitance à un tiers.</t>
  </si>
  <si>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</si>
  <si>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</si>
  <si>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</si>
  <si>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Font aussi partie des dépenses intérieures de R&amp;D, les dépenses engagées dans le cadre de laboratoires communs, laboratoires et équipes de recherche associées, ou tout autre formule d'association qui ne donne pas lieu à création d'une personne morale différente (exemple : unités associées du CNRS) 
Pour les organismes dont l'activité n'est pas exclusivement de la R&amp;D, il faut procéder à l'évaluation des frais généraux qui permettent l’exécution des travaux de R&amp;D.</t>
  </si>
  <si>
    <t>Dépenses courantes de R&amp;D hors amortissements</t>
  </si>
  <si>
    <t>Montants HT en K€</t>
  </si>
  <si>
    <t>Dépenses de personnel de R&amp;D (y.c. charges sociales et fiscales)</t>
  </si>
  <si>
    <t>Dépenses de fonctionnement</t>
  </si>
  <si>
    <t>Les dépenses de fonctionnement ou autres dépenses courantes incluent  tous les achats extérieurs y compris le petit matériel et les sous-traitances (exemple : prestations de services en informatique, expertises, études) ayant pour but de promouvoir des travaux intérieurs de R&amp;D, mais que l'exécutant (le sous-traitant) ne pourra considérer comme une dépense de recherche</t>
  </si>
  <si>
    <t>Équipements propres à la R&amp;D</t>
  </si>
  <si>
    <t>Les dépenses en équipements propres à la R&amp;D correspondent les achats d'équipements nécessaires à la réalisation des travaux internes à la R&amp;D (même si ceux-ci sont mis à disposition d'autres institutions ou organismes).</t>
  </si>
  <si>
    <t xml:space="preserve">Opérations immobilières propres à la R&amp;D </t>
  </si>
  <si>
    <t>Les opérations immobilières à la R&amp;D correspondent aux dépenses réalisées dans l'année, sans déduction quelconque liée à l’amortissement.</t>
  </si>
  <si>
    <t>Total des dépenses intérieures de R&amp;D hors amortissements</t>
  </si>
  <si>
    <t>Montant HT en K€</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</si>
  <si>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</si>
  <si>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</si>
  <si>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</si>
  <si>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</si>
  <si>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</si>
  <si>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</si>
  <si>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</si>
  <si>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</si>
  <si>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</si>
  <si>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</si>
  <si>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</si>
  <si>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</si>
  <si>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</si>
  <si>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</si>
  <si>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</si>
  <si>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</si>
  <si>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</si>
  <si>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</si>
  <si>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</si>
  <si>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</si>
  <si>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</si>
  <si>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</si>
  <si>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</si>
  <si>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</si>
  <si>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</si>
  <si>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</si>
  <si>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</si>
  <si>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</si>
  <si>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</si>
  <si>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</si>
  <si>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</si>
  <si>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</si>
  <si>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</si>
  <si>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</si>
  <si>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</si>
  <si>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</si>
  <si>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</si>
  <si>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</si>
  <si>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</si>
  <si>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</si>
  <si>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</si>
  <si>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</si>
  <si>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</si>
  <si>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</si>
  <si>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</si>
  <si>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</si>
  <si>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</si>
  <si>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</si>
  <si>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</si>
  <si>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</si>
  <si>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Agence nationale pour la gestion des déchets radioactifs</t>
  </si>
  <si>
    <t>ANSES</t>
  </si>
  <si>
    <t>Agence nationale de sécurité sanitaire de l'alimentation, de l'environnement et du travail</t>
  </si>
  <si>
    <t>BRGM</t>
  </si>
  <si>
    <t>Bureau de recherches géologiques et minières</t>
  </si>
  <si>
    <t>CEA civil</t>
  </si>
  <si>
    <t>Commissariat à l'énergie atomique et aux énergies alternatives</t>
  </si>
  <si>
    <t>CEE</t>
  </si>
  <si>
    <t>Centre d’études de l’emploi</t>
  </si>
  <si>
    <t>CEPII</t>
  </si>
  <si>
    <t>Centre d’études prospectives et d’informations internationales</t>
  </si>
  <si>
    <t>CEREMA</t>
  </si>
  <si>
    <t>Centre d'études et d'expertise pour les risques, la mobilité, l'environnement et l'aménagement</t>
  </si>
  <si>
    <t>CIRAD</t>
  </si>
  <si>
    <t>Centre de coopération internationale en recherche agronomique pour le développement</t>
  </si>
  <si>
    <t>CNAF</t>
  </si>
  <si>
    <t>Caisse nationale d’allocations familiales</t>
  </si>
  <si>
    <t>CNES</t>
  </si>
  <si>
    <t>Centre national d'études spatiales</t>
  </si>
  <si>
    <t>CNRM (Météo France)</t>
  </si>
  <si>
    <t>Centre national de recherches météorologiques</t>
  </si>
  <si>
    <t xml:space="preserve">CNRS </t>
  </si>
  <si>
    <t>Centre national de la recherche scientifique</t>
  </si>
  <si>
    <t>CSTB</t>
  </si>
  <si>
    <t>Centre scientifique et technique du bâtiment</t>
  </si>
  <si>
    <t>EFS</t>
  </si>
  <si>
    <t>Etablissement français du sang</t>
  </si>
  <si>
    <t>IFREMER</t>
  </si>
  <si>
    <t>Institut français de recherche pour l'exploitation de la mer</t>
  </si>
  <si>
    <t xml:space="preserve">IGN </t>
  </si>
  <si>
    <t>Institut national de l’information géographique et forestière</t>
  </si>
  <si>
    <t xml:space="preserve">INED </t>
  </si>
  <si>
    <t>Institut national d’études démographiques</t>
  </si>
  <si>
    <t xml:space="preserve">INERIS </t>
  </si>
  <si>
    <t>Institut national de l'environnement industriel et des risques</t>
  </si>
  <si>
    <t>INRAE</t>
  </si>
  <si>
    <t>Institut national de recherche pour l'agriculture, l'alimentation et l'environnement</t>
  </si>
  <si>
    <t>INRAP</t>
  </si>
  <si>
    <t>Institut national de recherches archéologiques préventives</t>
  </si>
  <si>
    <t xml:space="preserve">INRIA </t>
  </si>
  <si>
    <t>Institut national de recherche en informatique et en automatique</t>
  </si>
  <si>
    <t>INSEE</t>
  </si>
  <si>
    <t>Institut national de la statistique et des études économiques</t>
  </si>
  <si>
    <t>INSERM</t>
  </si>
  <si>
    <t>Institut national de la santé et de la recherche médicale</t>
  </si>
  <si>
    <t xml:space="preserve">IPEV </t>
  </si>
  <si>
    <t>Institut polaire français Paul Émile Victor</t>
  </si>
  <si>
    <t>IRCAM</t>
  </si>
  <si>
    <t>Institut de recherche et coordination acoustique/musique</t>
  </si>
  <si>
    <t>IRD</t>
  </si>
  <si>
    <t>Institut de recherche pour le développement</t>
  </si>
  <si>
    <t xml:space="preserve">IRDES </t>
  </si>
  <si>
    <t>Institut de recherche et documentation en économie de la santé</t>
  </si>
  <si>
    <t xml:space="preserve">IRSN </t>
  </si>
  <si>
    <t>Institut de radioprotection et de sûreté nucléaire</t>
  </si>
  <si>
    <t>LNE</t>
  </si>
  <si>
    <t>Laboratoire national de métrologie et d’essais</t>
  </si>
  <si>
    <t>Total des dépenses extérieures de R&amp;D :
État, organismes publics - Secteur civil</t>
  </si>
  <si>
    <t>Total des dépenses extérieures de R&amp;D exécutées dans le secteur de l'État et des organismes publics</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</si>
  <si>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</si>
  <si>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</si>
  <si>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</si>
  <si>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</si>
  <si>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</si>
  <si>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</si>
  <si>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</si>
  <si>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</si>
  <si>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</si>
  <si>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</si>
  <si>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</si>
  <si>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</si>
  <si>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</si>
  <si>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</si>
  <si>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</si>
  <si>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</si>
  <si>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</si>
  <si>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</si>
  <si>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</si>
  <si>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</si>
  <si>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</si>
  <si>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</si>
  <si>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</si>
  <si>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</si>
  <si>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</si>
  <si>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</si>
  <si>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</si>
  <si>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</si>
  <si>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</si>
  <si>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</si>
  <si>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</si>
  <si>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</si>
  <si>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</si>
  <si>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</si>
  <si>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</si>
  <si>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</si>
  <si>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</si>
  <si>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</si>
  <si>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institut national de recherche et de sécurité</t>
  </si>
  <si>
    <t>INTS (institut national de transfusion sanguine) / EFS (Etablissement français du sang)</t>
  </si>
  <si>
    <t>Sont exclues les Associations qui sont rattachées à d'autres secteurs du fait principalement de l'origine de leurs ressources :
- celles qui travaillent au bénéfice d'un groupe d'entreprises, comme les centres techniques professionnels, classées dans le secteur des entreprises ;
- celles qui sont principalement financées par l'État classées dans le secteur de l'État ;
- celles qui offrent des services d'enseignement supérieur et classées dans le secteur de l'enseignement supérieur.</t>
  </si>
  <si>
    <t>Total des dépenses extérieures de R&amp;D exécutées dans le secteur des Associations (en France)</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</si>
  <si>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</si>
  <si>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</si>
  <si>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</si>
  <si>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</si>
  <si>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</si>
  <si>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</si>
  <si>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</si>
  <si>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</si>
  <si>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</si>
  <si>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</si>
  <si>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</si>
  <si>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</si>
  <si>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</si>
  <si>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</si>
  <si>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</si>
  <si>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</si>
  <si>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</si>
  <si>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</si>
  <si>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</si>
  <si>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</si>
  <si>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</si>
  <si>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</si>
  <si>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</si>
  <si>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</si>
  <si>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</si>
  <si>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</si>
  <si>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</si>
  <si>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</si>
  <si>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</si>
  <si>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</si>
  <si>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</si>
  <si>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</si>
  <si>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</si>
  <si>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</si>
  <si>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</si>
  <si>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</si>
  <si>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</si>
  <si>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</si>
  <si>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</si>
  <si>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</si>
  <si>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</si>
  <si>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</si>
  <si>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</si>
  <si>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Total des dépenses extérieures de R&amp;D : Organisations internationales</t>
  </si>
  <si>
    <t>Sont comptées ici les 5 écoles françaises à l'étranger : Casa de Velazquez de Madrid, École française d'archéologie d'Athènes, École française de Rome, École française d'Extrême-Orient et Institut français d'archéologie orientale du Caire.</t>
  </si>
  <si>
    <t>dans un pays de l'Union européenne (UE 28)</t>
  </si>
  <si>
    <t>dans un autres pays européen</t>
  </si>
  <si>
    <t>autre part (hors de l'Europe)</t>
  </si>
  <si>
    <t>Total des dépenses extérieures de R&amp;D : Établissements d'enseignement supérieur et organismes d’État implantés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</si>
  <si>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</si>
  <si>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</si>
  <si>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</si>
  <si>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</si>
  <si>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</si>
  <si>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Dotations budgétaires autres (des CCI, organismes consulaires, collectivités territoriales…)</t>
  </si>
  <si>
    <t xml:space="preserve"> Total des dotations budgétaires</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</si>
  <si>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</si>
  <si>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</si>
  <si>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</si>
  <si>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</si>
  <si>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</si>
  <si>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</si>
  <si>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Autres (locations immobilières, cessions d’actifs, etc.)</t>
  </si>
  <si>
    <t xml:space="preserve"> Total des ressources propres</t>
  </si>
  <si>
    <t>CEA - DAM</t>
  </si>
  <si>
    <t xml:space="preserve"> commissariat à l'énergie atomique et aux énergies alternatives - direction des applications militaires</t>
  </si>
  <si>
    <t>CERAH / INI</t>
  </si>
  <si>
    <t>centre d'études et de recherche sur l'appareillage des handicapés - Institution Nationale des Invalides</t>
  </si>
  <si>
    <t>CTSA</t>
  </si>
  <si>
    <t>centre de transfusion sanguine des armées</t>
  </si>
  <si>
    <t>DGA</t>
  </si>
  <si>
    <t>direction générale de l'armement</t>
  </si>
  <si>
    <t>IRBA</t>
  </si>
  <si>
    <t>institut de recherche biomédicale des armées</t>
  </si>
  <si>
    <t>IRENav</t>
  </si>
  <si>
    <t>institut de recherche de l'école navale</t>
  </si>
  <si>
    <t>IRSEM</t>
  </si>
  <si>
    <t>institut de recherche stratégique de l'école militaire</t>
  </si>
  <si>
    <t>ISL</t>
  </si>
  <si>
    <t>institut de recherches de Saint-Louis</t>
  </si>
  <si>
    <t>ONERA</t>
  </si>
  <si>
    <t>office national d'études et de recherches aérospatiales</t>
  </si>
  <si>
    <t>SHOM</t>
  </si>
  <si>
    <t>service hydrographique et océanographique de la marine</t>
  </si>
  <si>
    <t>Total des ressources pour travaux de R&amp;D en provenance du secteur de l'État, les organismes publics et les organismes financeurs : Secteur militaire</t>
  </si>
  <si>
    <t>-&gt; Ministères en charge :</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</si>
  <si>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</si>
  <si>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</si>
  <si>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</si>
  <si>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</si>
  <si>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</si>
  <si>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</si>
  <si>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</si>
  <si>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</si>
  <si>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</si>
  <si>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</si>
  <si>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</si>
  <si>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</si>
  <si>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</si>
  <si>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</si>
  <si>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</si>
  <si>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</si>
  <si>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</si>
  <si>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</si>
  <si>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CNRM</t>
  </si>
  <si>
    <t>Total des ressources pour travaux de R&amp;D en provenance du secteur de  L'État, les organismes publics et les organismes financeurs : Organismes publics de recherche</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</si>
  <si>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</si>
  <si>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</si>
  <si>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</si>
  <si>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</si>
  <si>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</si>
  <si>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</si>
  <si>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</si>
  <si>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</si>
  <si>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</si>
  <si>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</si>
  <si>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</si>
  <si>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</si>
  <si>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</si>
  <si>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-&gt; Collectivités territoriales</t>
    </r>
    <r>
      <rPr>
        <sz val="10"/>
        <rFont val="Arial"/>
        <family val="2"/>
      </rPr>
      <t/>
    </r>
  </si>
  <si>
    <t>y compris celui du département de la Seine</t>
  </si>
  <si>
    <t>non compris Paris</t>
  </si>
  <si>
    <t>les Collectivités d'outre-mer, la Nouvelle-Calédonie, les autres territoires : terres australes et antarctiques françaises (les îles Kerguelen, Amsterdam, Saint-Paul, Crozet, la Terre Adélie, les îles aparses de l'océan indien), île de Clipperton</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</si>
  <si>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</si>
  <si>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Total des ressources pour travaux de R&amp;D en provenance du secteur de l'enseignement supérieur (en France)</t>
  </si>
  <si>
    <t>Total des ressources pour travaux de R&amp;D en provenance d'autres établissements d'enseignement supérieur et de recherche</t>
  </si>
  <si>
    <t>Total des ressources pour travaux de R&amp;D en provenance des établissements d'enseignement supérieur sous contrat sous contrat avec le Ministère en charge de l'ESR</t>
  </si>
  <si>
    <t>Universités publiques, grandes écoles et grands établissements</t>
  </si>
  <si>
    <t>Total des ressources pour travaux de R&amp;D en provenance du secteur des ISBL (en France)</t>
  </si>
  <si>
    <t>Total des ressources extérieures de R&amp;D en provenance des entreprises implantées en France</t>
  </si>
  <si>
    <t>Montant HT
en K€</t>
  </si>
  <si>
    <t>Total des ressources pour travaux de R&amp;D en provenance du secteur des organisations internationales et de l'étranger</t>
  </si>
  <si>
    <t>Total des ressources pour travaux de R&amp;D en provenance des entreprises implantées à l'étranger</t>
  </si>
  <si>
    <t>Autres pays européens</t>
  </si>
  <si>
    <t>Pays de l'Union européenne (UE 28)</t>
  </si>
  <si>
    <t>Total des ressources pour travaux de R&amp;D en provenance des Établissements d'ens. sup. et organismes d’État implantés à l'étranger</t>
  </si>
  <si>
    <t>Total des ressources pour travaux de R&amp;D en provenance des organisations internationales</t>
  </si>
  <si>
    <t>Total des ressources pour travaux de R&amp;D en provenance du Fonds de l'Union européenne</t>
  </si>
  <si>
    <t>Fonds structurels (FEDER, etc.)</t>
  </si>
  <si>
    <t>PCRD (programme cadre de recherche et développement)</t>
  </si>
  <si>
    <t>Inclut tout le personnel rémunéré, que celui-ci travaille à l'intérieur ou à l'extérieur de votre organisme</t>
  </si>
  <si>
    <t>Total</t>
  </si>
  <si>
    <t>Total personnes physiques</t>
  </si>
  <si>
    <t>Titulaire (fonctionnaires, CDI)</t>
  </si>
  <si>
    <t>Non titulaire (CDD, contractuel, vacataire, post-doc)</t>
  </si>
  <si>
    <t>en personne physique</t>
  </si>
  <si>
    <t>Homme</t>
  </si>
  <si>
    <t>Femme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</si>
  <si>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</si>
  <si>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</si>
  <si>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</si>
  <si>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</si>
  <si>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</si>
  <si>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</si>
  <si>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</si>
  <si>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</si>
  <si>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</si>
  <si>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</si>
  <si>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</si>
  <si>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</si>
  <si>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 xml:space="preserve">Organisations internationales </t>
  </si>
  <si>
    <t>Étranger</t>
  </si>
  <si>
    <t>Total hommes titulaires (personnes physiques)</t>
  </si>
  <si>
    <t>Total femmes titulaires (personnes physiques)</t>
  </si>
  <si>
    <t>Total hommes + femmes titulaires
(Personnes Physiques)</t>
  </si>
  <si>
    <t xml:space="preserve">Mathématiques et informatique (conception de logiciel) </t>
  </si>
  <si>
    <t xml:space="preserve">Sciences physiques </t>
  </si>
  <si>
    <t xml:space="preserve">Chimie </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</si>
  <si>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</si>
  <si>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</si>
  <si>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</si>
  <si>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</si>
  <si>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</si>
  <si>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</si>
  <si>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</si>
  <si>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</si>
  <si>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Personnel travaillant dans l’établissement</t>
  </si>
  <si>
    <t>Personnel travaillant à l'extérieur de l’établissement</t>
  </si>
  <si>
    <t>Ile-de-France</t>
  </si>
  <si>
    <t>Autres Outre-mer</t>
  </si>
  <si>
    <t>Le personnel rémunéré par un tiers correspond au personnel dont la fiche de paye est établie par un autre organisme/établissement que le vôtre.</t>
  </si>
  <si>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</si>
  <si>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</si>
  <si>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</si>
  <si>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</si>
  <si>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</si>
  <si>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</si>
  <si>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Total  (PP)</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</si>
  <si>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</si>
  <si>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</si>
  <si>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</si>
  <si>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</si>
  <si>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</si>
  <si>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</si>
  <si>
    <t>ANNEE D'EXERCICE</t>
  </si>
  <si>
    <t>Classification EPIC et ISBL</t>
  </si>
  <si>
    <t>Chercheur :
Ingénieur et cadre confirmé</t>
  </si>
  <si>
    <t>Personnel de soutien technique</t>
  </si>
  <si>
    <t>Personnel de soutien administratif et de service</t>
  </si>
  <si>
    <t>Doctorant bénéficiant d'un financement pour conduire une thèse</t>
  </si>
  <si>
    <t>Partie du questionnaire qui vous concerne :</t>
  </si>
  <si>
    <t>Rattachement administratif ou tutelle</t>
  </si>
  <si>
    <t>Indiquer le nom du Ministère, de la Direction ou de l'Organisme pour l'année enquêtée</t>
  </si>
  <si>
    <t xml:space="preserve">Statut juridique de l’organisme </t>
  </si>
  <si>
    <t>Autres entreprises</t>
  </si>
  <si>
    <t>Chercheur :
Ingénieur et cadre non confirmé</t>
  </si>
  <si>
    <t>nouvelles formes de contrats créées par la LPR</t>
  </si>
  <si>
    <t>autre non titulaire</t>
  </si>
  <si>
    <t>-&gt; Organismes publics</t>
  </si>
  <si>
    <t>- de l'enseignement supérieur de la recherche</t>
  </si>
  <si>
    <t>Total (ETPR)</t>
  </si>
  <si>
    <t>Total  ETPR</t>
  </si>
  <si>
    <t>Aide (?)</t>
  </si>
  <si>
    <t>L'activité de financeur de la R&amp;D correspond :
- aux fonds reçus en provenance d'organismes financeurs (Ademe, ANR, Bpifrance, etc.) et reversés à des organismes publics ou privés dans le cadre d'appels à projets, de projets collaboratifs... ;
- aux fond reçus de l'État et reversés aux organisations internationales (ex. : contribution de l'État à l'ESA via le CNES, à Eumetsat via le CNRM, à Iter via le CEA, etc.).</t>
  </si>
  <si>
    <r>
      <t xml:space="preserve">Dépenses en capital de R&amp;D </t>
    </r>
    <r>
      <rPr>
        <b/>
        <u/>
        <sz val="12"/>
        <rFont val="Helvetica"/>
        <family val="2"/>
      </rPr>
      <t>avant amortissements</t>
    </r>
  </si>
  <si>
    <t xml:space="preserve">Contrôle : évolution total des dépenses </t>
  </si>
  <si>
    <t>Elles comprennent : les dépenses de personnel de R&amp;D rémunéré titulaire (ou CDI) et non titulaire (ou CDD) par l'établissement, quel que soit le type de ressource mobilisée . Dépenses y compris charges sociales et fiscales et patronales qui leur sont liées.
On demande de renseigner les dépenses de personnel pour les personnels affectés à la recherche, ainsi que pour les personnels dont l’activité n’est pas uniquement la recherche. Dans ce cas,  seule la part recherche est comptabilisée. Par exemple, si une personne physique consacre seulement 40% de son temps à la R&amp;D, seulement 40% de la masse salariale annuelle brute versée à cette personne doit être reportée.
Elles ne comprennent pas les salaires des personnels accueillis. En particulier, quand un organisme cofinance une bourse de thèse et que la gestion de cette bourse (établissement de la feuille de paye) est assurée par un partenaire, l’organisme ne comptabilisera pas le montant de ce cofinancement en dépense intérieure (masse salariale). Sera mentionné le flux de financement vers son partenaire gestionnaire du cofinancement dans sa dépense extérieure de recherche et développement.</t>
  </si>
  <si>
    <r>
      <t xml:space="preserve">Les amortissements des dépenses en capital </t>
    </r>
    <r>
      <rPr>
        <u/>
        <sz val="12"/>
        <color rgb="FF2F4077"/>
        <rFont val="Helvetica"/>
        <family val="2"/>
      </rPr>
      <t xml:space="preserve">ne doivent pas être pris en compte
</t>
    </r>
    <r>
      <rPr>
        <sz val="12"/>
        <color rgb="FF2F4077"/>
        <rFont val="Helvetica"/>
        <family val="2"/>
      </rPr>
      <t>dans le calcul des dépenses intérieures de R&amp;D dans les autres rubriques du questionnaire.</t>
    </r>
  </si>
  <si>
    <r>
      <t>Définition de la part de l'activité de R&amp;D dans l’organisme :</t>
    </r>
    <r>
      <rPr>
        <sz val="12"/>
        <color rgb="FF2F4077"/>
        <rFont val="Helvetica"/>
        <family val="2"/>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</si>
  <si>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r>
      <t xml:space="preserve">Le questionnaire doit être renseigné </t>
    </r>
    <r>
      <rPr>
        <b/>
        <sz val="10"/>
        <color rgb="FF2F4077"/>
        <rFont val="Arial"/>
        <family val="2"/>
      </rPr>
      <t>en MILLIERS d'EUROS</t>
    </r>
    <r>
      <rPr>
        <sz val="10"/>
        <color rgb="FF2F4077"/>
        <rFont val="Arial"/>
        <family val="2"/>
      </rPr>
      <t xml:space="preserve"> : saisir un nombre entier arrondi au millier d'euros le plus proche.</t>
    </r>
  </si>
  <si>
    <t>Rappel : Total des dépenses intérieures de R&amp;D hors amortissements (onglet C1-DIRD_Nature)</t>
  </si>
  <si>
    <r>
      <rPr>
        <b/>
        <sz val="12"/>
        <color rgb="FF2F4077"/>
        <rFont val="Helvetica"/>
        <family val="2"/>
      </rPr>
      <t>Aide</t>
    </r>
    <r>
      <rPr>
        <sz val="12"/>
        <color rgb="FF2F4077"/>
        <rFont val="Helvetica"/>
        <family val="2"/>
      </rPr>
      <t xml:space="preserve"> : La répartition des dépenses intérieures par région doit en principe être conforme à celle des effectifs. En effet, il ne peut y avoir de dépenses dans une région où ne figure aucun personnel de recherche puisque ces dépenses intérieures sont liées aux activités engagées au titre de la R&amp;D. Toutefois, en cas de création d'un nouveau centre de recherche, cette nouvelle implantation peut entraîner des dépenses en capital engagées pour la construction ou l'installation de l’unité de recherche non encore opérationnelle. Ces dépenses en capital, et uniquement celles-ci, pourront être localisées dans une nouvelle région.
NB : Le découpage est relatif aux anciennes régions administratives, car il correspond au niveau NUTS2 demandé par Eurostat.</t>
    </r>
  </si>
  <si>
    <r>
      <rPr>
        <b/>
        <sz val="12"/>
        <color rgb="FF2F4077"/>
        <rFont val="Helvetica"/>
        <family val="2"/>
      </rPr>
      <t>La recherche fondamentale</t>
    </r>
    <r>
      <rPr>
        <sz val="12"/>
        <color rgb="FF2F4077"/>
        <rFont val="Helvetica"/>
        <family val="2"/>
      </rPr>
      <t xml:space="preserve"> consiste en des travaux de recherche expérimentaux ou théoriques entrepris en vue d’acquérir de nouvelles connaissances sur les fondements des phénomènes et des faits observables, sans envisager une application ou une utilisation particulière.</t>
    </r>
  </si>
  <si>
    <r>
      <rPr>
        <b/>
        <sz val="12"/>
        <color rgb="FF2F4077"/>
        <rFont val="Helvetica"/>
        <family val="2"/>
      </rPr>
      <t>La recherche appliquée</t>
    </r>
    <r>
      <rPr>
        <sz val="12"/>
        <color rgb="FF2F4077"/>
        <rFont val="Helvetica"/>
        <family val="2"/>
      </rPr>
      <t xml:space="preserve"> consiste en des travaux de recherche originaux entrepris en vue d’acquérir de nouvelles connaissances et dirigés principalement vers un but ou un objectif pratique déterminé. Elle est entreprise pour déterminer les utilisations possibles des résultats de la recherche fondamentale, ou pour établir des méthodes ou modalités nouvelles permettant d’atteindre des objectifs précis et déterminés à l’avance. Elle implique de prendre en compte les connaissances existantes et de les approfondir afin de résoudre des problèmes concrets. Les résultats de la recherche appliquée sont censés, en premier lieu, pouvoir être appliqués à des produits, opérations, méthodes ou systèmes. La recherche appliquée permet la mise en forme opérationnelle d’idées. Les applications des connaissances ainsi obtenues peuvent être protégées par les instruments de propriété intellectuelle.</t>
    </r>
  </si>
  <si>
    <r>
      <rPr>
        <b/>
        <sz val="12"/>
        <color rgb="FF2F4077"/>
        <rFont val="Helvetica"/>
        <family val="2"/>
      </rPr>
      <t xml:space="preserve">Le développement expérimental </t>
    </r>
    <r>
      <rPr>
        <sz val="12"/>
        <color rgb="FF2F4077"/>
        <rFont val="Helvetica"/>
        <family val="2"/>
      </rPr>
      <t>consiste en des travaux systématiques – fondés sur les connaissances tirées de la recherche et l’expérience pratique et produisant de nouvelles connaissances techniques – visant à déboucher sur de nouveaux produits ou procédés ou à améliorer les produits ou procédés existants. La mise au point de nouveaux produits ou procédés est qualifiée de développement expérimental dès lors qu’elle satisfait aux critères qui caractérisent une activité de R&amp;D.</t>
    </r>
  </si>
  <si>
    <t>Elles comprennent :
• les sous-traitances de recherche sur le territoire national : paiements effectués pour des travaux de R&amp;D exécutés à l'extérieur de l’organisme (hormis dans les unités de recherche associées) sur le territoire national et n'entrant pas dans les catégories de la dépense intérieure ;
• les dépenses de recherche effectuées à l'extérieur du territoire national (exemples : les recherches effectuées à l'étranger par les chercheurs de l’IRD et du CIRAD ainsi que la sous-traitance de travaux de recherche à l’étranger)
Elles ne comprennent pas 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t>
  </si>
  <si>
    <r>
      <rPr>
        <b/>
        <sz val="12"/>
        <color rgb="FF2F4077"/>
        <rFont val="Helvetica"/>
        <family val="2"/>
      </rPr>
      <t>Elles comprennent :</t>
    </r>
    <r>
      <rPr>
        <sz val="12"/>
        <color rgb="FF2F4077"/>
        <rFont val="Helvetica"/>
        <family val="2"/>
      </rPr>
      <t xml:space="preserve">
• les sous-traitances de recherche sur le territoire national : paiements effectués pour des travaux de R&amp;D exécutés à l'extérieur de l’organisme (hormis dans les unités de recherche associées) sur le territoire national et n'entrant pas dans les catégories de la dépense intérieure ;
• les dépenses de recherche effectuées à l'extérieur du territoire national (exemples : les recherches effectuées à l'étranger par les chercheurs de l’IRD et du CIRAD ainsi que la sous-traitance de travaux de recherche à l’étranger)
</t>
    </r>
    <r>
      <rPr>
        <b/>
        <sz val="12"/>
        <color rgb="FF2F4077"/>
        <rFont val="Helvetica"/>
        <family val="2"/>
      </rPr>
      <t xml:space="preserve">Elles ne comprennent pas </t>
    </r>
    <r>
      <rPr>
        <sz val="12"/>
        <color rgb="FF2F4077"/>
        <rFont val="Helvetica"/>
        <family val="2"/>
      </rPr>
      <t>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t>
    </r>
  </si>
  <si>
    <t>Ecole nationale des Travaux Publics d'État</t>
  </si>
  <si>
    <t>ESR sous contrat avec le MESR :</t>
  </si>
  <si>
    <t>- les Universités publiques ;</t>
  </si>
  <si>
    <t>- les IUFM/ESPÉ, quel que soit leur statut et leur rattachement ;</t>
  </si>
  <si>
    <t>- les IUT ;</t>
  </si>
  <si>
    <t>- les grandes écoles et les grands établissements suivants :</t>
  </si>
  <si>
    <t xml:space="preserve">  1 institut national polytechnique</t>
  </si>
  <si>
    <t>Institut national polytechnique de Toulouse</t>
  </si>
  <si>
    <t xml:space="preserve">  17 instituts et écoles extérieurs aux universités</t>
  </si>
  <si>
    <t>École centrale de Lille</t>
  </si>
  <si>
    <t>École centrale de Lyon</t>
  </si>
  <si>
    <t>École centrale de Marseille</t>
  </si>
  <si>
    <t>École centrale de Nantes</t>
  </si>
  <si>
    <t>École nationale d'ingénieurs de Saint-Étienne (ENISE)</t>
  </si>
  <si>
    <t>École nationale supérieure des arts et industries textiles (ENSAIT)</t>
  </si>
  <si>
    <t>École nationale supérieure de chimie de Paris (ENSCP)</t>
  </si>
  <si>
    <t>Institut national des sciences appliquées de Lyon</t>
  </si>
  <si>
    <t>Institut national des sciences appliquées de Rennes</t>
  </si>
  <si>
    <t>Institut national des sciences appliquées de Rouen</t>
  </si>
  <si>
    <t>Institut national des sciences appliquées de Strasbourg</t>
  </si>
  <si>
    <t>Institut national des sciences appliquées de Toulouse</t>
  </si>
  <si>
    <t>Institut national des sciences appliquées de Centre Val de Loire (fusion de l’ENSI Bourges et l’ENI Val de Loire et intégration de l’école de la nature et du paysage de Blois ENSNPB)</t>
  </si>
  <si>
    <t>Institut supérieur de mécanique de Paris (Supméca)</t>
  </si>
  <si>
    <t>Université de technologie de Belfort-Montbéliard (UTBM)</t>
  </si>
  <si>
    <t>Université de technologie de Compiègne (UTC)</t>
  </si>
  <si>
    <t>Université de technologie de Troyes (UTT)</t>
  </si>
  <si>
    <t xml:space="preserve">    19 grands établissements </t>
  </si>
  <si>
    <t>CentraleSupélec (association de l’ECP-ECAM et de Supélec)</t>
  </si>
  <si>
    <t>Collège de France</t>
  </si>
  <si>
    <t>Conservatoire National des Arts et Métiers (CNAM)</t>
  </si>
  <si>
    <t>École des hautes études en santé publique (EHESP)</t>
  </si>
  <si>
    <t>École des Hautes Études en Sciences Sociales (EHESS)</t>
  </si>
  <si>
    <t>École Nationale des Chartes (ENC)</t>
  </si>
  <si>
    <t>École Nationale Supérieure d'Arts et Métiers (ENSAM)</t>
  </si>
  <si>
    <t>École nationale supérieure des sciences de l'information et des bibliothèques (ENSSIB)</t>
  </si>
  <si>
    <t>École Pratique des Hautes Études (EPHE)</t>
  </si>
  <si>
    <t>Institut d'Études Politiques de Paris (IEP)</t>
  </si>
  <si>
    <t xml:space="preserve">Institut de Physique du Globe de Paris (IPGP) </t>
  </si>
  <si>
    <t>Institut national des langues et civilisations orientales (INALCO)</t>
  </si>
  <si>
    <t>Institut national d'histoire de l'art (INHA)</t>
  </si>
  <si>
    <t>Institut polytechnique de Bordeaux (rattaché à l’université de Bordeaux)</t>
  </si>
  <si>
    <t>Institut polytechnique de Grenoble</t>
  </si>
  <si>
    <t>Muséum National d'Histoire naturelle (MNHN)</t>
  </si>
  <si>
    <t>Observatoire de Paris</t>
  </si>
  <si>
    <t>Université de Lorraine (Nancy-I, Nancy-II, P.V. – Metz, INPL)</t>
  </si>
  <si>
    <t>Université de Paris-Dauphine</t>
  </si>
  <si>
    <t xml:space="preserve">   4 écoles normales supérieures (ENS)</t>
  </si>
  <si>
    <t>École normale supérieure de Cachan</t>
  </si>
  <si>
    <t>École normale supérieure de Lyon</t>
  </si>
  <si>
    <t>École normale supérieure (de Paris)</t>
  </si>
  <si>
    <t>École normale supérieure de Rennes, associée aux universités de Rennes I et Rennes II</t>
  </si>
  <si>
    <t xml:space="preserve">   7 instituts d'études politiques de province (IEP)</t>
  </si>
  <si>
    <t>IEP d'Aix-en-Provence, rattaché à Aix-Marseille-Université</t>
  </si>
  <si>
    <t>IEP de Bordeaux, rattaché à l'université de Bordeaux</t>
  </si>
  <si>
    <t>IEP de Grenoble, rattaché à l'université Grenoble II</t>
  </si>
  <si>
    <t>IEP de Lille, rattaché à l'université Lille II</t>
  </si>
  <si>
    <t>IEP de Lyon, rattaché à l'université Lyon II</t>
  </si>
  <si>
    <t>IEP de Rennes, rattaché à l'université Rennes I</t>
  </si>
  <si>
    <t>IEP de Toulouse, rattaché à l'université Toulouse I</t>
  </si>
  <si>
    <t>(les IEP de Strasbourg et de Cergy sont des composantes universitaires)</t>
  </si>
  <si>
    <t xml:space="preserve">   14 écoles nationales supérieures d'ingénieurs (ENSI, ENI, ENSCIL, SIGMA)</t>
  </si>
  <si>
    <t>École nationale supérieure de mécanique et des microtechniques, rattachée à l'université de Besançon</t>
  </si>
  <si>
    <t>École nationale d'ingénieurs de Brest (ENIB), rattachée à l'université de Bretagne occidentale</t>
  </si>
  <si>
    <t>École nationale supérieure d'ingénieurs de Caen, rattaché à l'université de Caen</t>
  </si>
  <si>
    <t>École nationale supérieure de chimie de Clermont-Ferrand, rattachée à l'université Clermont-Ferrand II</t>
  </si>
  <si>
    <t>École nationale supérieure d'informatique pour l'industrie et l'entreprise (ENSIIE), rattachée à l'université d'Evry</t>
  </si>
  <si>
    <t>École nationale supérieure de chimie de Lille, rattachée à l'université Lille I</t>
  </si>
  <si>
    <t>École nationale d'ingénieurs de Metz (ENIM), auparavant rattachée à l'université de Metz depuis associée à l’université de Lorraine</t>
  </si>
  <si>
    <t>École nationale supérieure de chimie de Montpellier, rattachée à l'université Montpellier II</t>
  </si>
  <si>
    <t>École nationale supérieure de chimie de Paris, rattachée à l'université Paris VI</t>
  </si>
  <si>
    <t>École nationale supérieure de mécanique et d'aérotechnique de Poitiers, rattachée à l'université de Poitiers</t>
  </si>
  <si>
    <t>École nationale supérieure de chimie de Rennes, rattachée à l'université Rennes I</t>
  </si>
  <si>
    <t>École nationale d'ingénieurs de Tarbes (ENIT), rattachée à l'Institut national polytechnique de Toulouse</t>
  </si>
  <si>
    <t>École d’ingénieurs de Limoges (ENSIL-ENSCI), rattachée à l'université de Limoges</t>
  </si>
  <si>
    <t>École d'ingénieurs SIGMA Clermont (fusion des écoles d’ingénieurs ENSCCF et IFMA associées à l’université Clermont-Ferrand II)</t>
  </si>
  <si>
    <t xml:space="preserve">  9 EPA autonomes</t>
  </si>
  <si>
    <t xml:space="preserve">  1 école habilitée à délivrer un diplôme d'ingénieur</t>
  </si>
  <si>
    <t>École nationale supérieure de l'électronique et de ses applications de Cergy (ENSEA)</t>
  </si>
  <si>
    <t xml:space="preserve">   8 autres établissements</t>
  </si>
  <si>
    <t>Centre national d’enseignement à distance (CNED)</t>
  </si>
  <si>
    <t>Centre universitaire de formation et de recherche du Nord-Est Midi-Pyrénées (CUFR Jean-François Champollion)</t>
  </si>
  <si>
    <t>Centre universitaire de formation et de recherche de Mayotte (CUFR de Mayotte)</t>
  </si>
  <si>
    <t>École nationale supérieure des arts et techniques du théâtre (ENSATT)</t>
  </si>
  <si>
    <t>Institut d’administration des entreprises de Paris (IAE), rattaché à l’université Paris I</t>
  </si>
  <si>
    <t>Institut national supérieur de formation et de recherche pour l'éducation des jeunes handicapés et les enseignements adaptés (INSHEA)</t>
  </si>
  <si>
    <t>École nationale supérieure Louis Lumière (ENSLL)</t>
  </si>
  <si>
    <t>Observatoire de la côte d'azur (OCA), rattaché à l’université de Nice</t>
  </si>
  <si>
    <t>INRS (institut national de recherche et de sécurité)</t>
  </si>
  <si>
    <r>
      <rPr>
        <b/>
        <sz val="12"/>
        <color rgb="FF2F4077"/>
        <rFont val="Helvetica"/>
        <family val="2"/>
      </rPr>
      <t xml:space="preserve">GIP : 
</t>
    </r>
    <r>
      <rPr>
        <sz val="12"/>
        <color rgb="FF2F4077"/>
        <rFont val="Helvetica"/>
        <family val="2"/>
      </rPr>
      <t>Groupement d'intérêt public</t>
    </r>
  </si>
  <si>
    <t>La somme des montants détaillés doit couvrir au moins 75 % des dépenses vers les entreprises et vous pouvez renseigner au maximum 30 entreprises.</t>
  </si>
  <si>
    <r>
      <rPr>
        <b/>
        <sz val="12"/>
        <color rgb="FF2F4077"/>
        <rFont val="Helvetica"/>
        <family val="2"/>
      </rPr>
      <t>Entreprises :</t>
    </r>
    <r>
      <rPr>
        <sz val="12"/>
        <color rgb="FF2F4077"/>
        <rFont val="Helvetica"/>
        <family val="2"/>
      </rPr>
      <t xml:space="preserve">
Il s'agit des entreprises privées et publiques ainsi que des centres techniques professionnels.
</t>
    </r>
    <r>
      <rPr>
        <b/>
        <sz val="12"/>
        <color rgb="FF2F4077"/>
        <rFont val="Helvetica"/>
        <family val="2"/>
      </rPr>
      <t>Elles comprennent :</t>
    </r>
    <r>
      <rPr>
        <sz val="12"/>
        <color rgb="FF2F4077"/>
        <rFont val="Helvetica"/>
        <family val="2"/>
      </rPr>
      <t xml:space="preserve">
• les sous-traitances de recherche sur le territoire national : paiements effectués pour des travaux de R&amp;D exécutés à l'extérieur de l’organisme (hormis dans les unités de recherche associées) sur le territoire national et n'entrant pas dans les catégories de la dépense intérieure ;
• les dépenses de recherche effectuées à l'extérieur du territoire national (exemples : les recherches effectuées à l'étranger par les chercheurs de l’IRD et du CIRAD ainsi que la sous-traitance de travaux de recherche à l’étranger)
</t>
    </r>
    <r>
      <rPr>
        <b/>
        <sz val="12"/>
        <color rgb="FF2F4077"/>
        <rFont val="Helvetica"/>
        <family val="2"/>
      </rPr>
      <t>Elles ne comprennent pas</t>
    </r>
    <r>
      <rPr>
        <sz val="12"/>
        <color rgb="FF2F4077"/>
        <rFont val="Helvetica"/>
        <family val="2"/>
      </rPr>
      <t xml:space="preserve"> 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t>
    </r>
  </si>
  <si>
    <r>
      <t xml:space="preserve">Dépenses extérieures :
</t>
    </r>
    <r>
      <rPr>
        <sz val="12"/>
        <color rgb="FF2F4077"/>
        <rFont val="Helvetica"/>
        <family val="2"/>
      </rPr>
      <t>Elles ne comprennent pas 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t>
    </r>
  </si>
  <si>
    <t>Total des dépenses extérieures de R&amp;D : État, organismes publics - Secteur militaire</t>
  </si>
  <si>
    <t>Rappel et synthèse des onglets précédents</t>
  </si>
  <si>
    <r>
      <t xml:space="preserve">        Total des dépenses</t>
    </r>
    <r>
      <rPr>
        <b/>
        <sz val="12"/>
        <color rgb="FF2F4077"/>
        <rFont val="Helvetica"/>
        <family val="2"/>
      </rPr>
      <t xml:space="preserve"> intérieures</t>
    </r>
    <r>
      <rPr>
        <sz val="12"/>
        <color rgb="FF2F4077"/>
        <rFont val="Helvetica"/>
        <family val="2"/>
      </rPr>
      <t xml:space="preserve"> de R&amp;D ……………..</t>
    </r>
  </si>
  <si>
    <r>
      <t xml:space="preserve">        Total des dépenses </t>
    </r>
    <r>
      <rPr>
        <b/>
        <sz val="12"/>
        <color rgb="FF2F4077"/>
        <rFont val="Helvetica"/>
        <family val="2"/>
      </rPr>
      <t>extérieures</t>
    </r>
    <r>
      <rPr>
        <sz val="12"/>
        <color rgb="FF2F4077"/>
        <rFont val="Helvetica"/>
        <family val="2"/>
      </rPr>
      <t xml:space="preserve"> de R&amp;D …………….</t>
    </r>
  </si>
  <si>
    <r>
      <t xml:space="preserve">        TOTAL DES DÉPENSES DE R&amp;D</t>
    </r>
    <r>
      <rPr>
        <sz val="12"/>
        <color rgb="FF2F4077"/>
        <rFont val="Helvetica"/>
        <family val="2"/>
      </rPr>
      <t xml:space="preserve"> …….………………</t>
    </r>
  </si>
  <si>
    <r>
      <rPr>
        <b/>
        <sz val="12"/>
        <color rgb="FF2F4077"/>
        <rFont val="Helvetica"/>
        <family val="2"/>
      </rPr>
      <t>Aide</t>
    </r>
    <r>
      <rPr>
        <sz val="12"/>
        <color rgb="FF2F4077"/>
        <rFont val="Helvetica"/>
        <family val="2"/>
      </rPr>
      <t xml:space="preserve"> : Vous ne pouvez mettre qu'une seule adresse mail valide par champ Mèl. Ce champ sert à envoyer un mail d'accusé de réception.</t>
    </r>
  </si>
  <si>
    <r>
      <t xml:space="preserve">Dotations budgétaires d'exploitation et d'investissement (crédits de paiement) inscrites au budget de l’État au titre de la </t>
    </r>
    <r>
      <rPr>
        <u/>
        <sz val="12"/>
        <rFont val="Helvetica"/>
        <family val="2"/>
      </rPr>
      <t xml:space="preserve">MIRES
</t>
    </r>
    <r>
      <rPr>
        <sz val="12"/>
        <rFont val="Helvetica"/>
        <family val="2"/>
      </rPr>
      <t>(Mission Interministérielle Recherche et Enseignement Supérieur)</t>
    </r>
  </si>
  <si>
    <r>
      <t xml:space="preserve">Dotations budgétaires d'exploitation et d'investissement (crédits de paiement) inscrites au budget de l’État </t>
    </r>
    <r>
      <rPr>
        <u/>
        <sz val="12"/>
        <rFont val="Helvetica"/>
        <family val="2"/>
      </rPr>
      <t>hors MIRES</t>
    </r>
  </si>
  <si>
    <t>en %</t>
  </si>
  <si>
    <t>Ne reporter que les montants effectivement affectés aux travaux de R&amp;D.
Les dotations budgétaires comprennent les crédits attribués depuis le budget de l’État, pour charges de service public et/ou dotations en fonds propres.
Votre organisme relève d’un ou de plusieurs programmes de la Mission Interministérielle Recherche et Enseignement supérieur (MIRES).
Il peut également relever en partie ou en totalité d’autres missions du budget de l'État (dotations budgétaires hors MIRES).
Il peut aussi bénéficier d'autres dotations budgétaires.</t>
  </si>
  <si>
    <t>Programmes et actions de la « MIRES » - Mission Interministérielle Recherche et Enseignement Supérieur :</t>
  </si>
  <si>
    <t>- action 06 : Recherche universitaire en sciences de la vie, biotechnologies et santé</t>
  </si>
  <si>
    <t>- action 07 : Recherche universitaire en mathématiques, sciences et techniques de l’information et de la communication, micro et nanotechnologies</t>
  </si>
  <si>
    <t>- action 08 : Recherche universitaire en physique, chimie et sciences pour l’ingénieur</t>
  </si>
  <si>
    <t>- action 09 : Recherche universitaire en physique nucléaire et des hautes énergies</t>
  </si>
  <si>
    <t>- action 10 : Recherche universitaire en sciences de la terre, de l’univers et de l’environnement</t>
  </si>
  <si>
    <t>- action 11 : Recherche universitaire en sciences de l’homme et de la société</t>
  </si>
  <si>
    <t>- action 12 : Recherche universitaire interdisciplinaire et transversale</t>
  </si>
  <si>
    <t>- action 17 : Recherche (nouveau depuis le PLF2016)</t>
  </si>
  <si>
    <t>Programme 142 - Enseignement supérieur et recherche agricoles</t>
  </si>
  <si>
    <t>Programme 150 - Formations supérieures et recherche universitaire</t>
  </si>
  <si>
    <t>Programme 172 - Recherches scientifiques et technologiques pluridisciplinaires</t>
  </si>
  <si>
    <t>Programme 186 - Recherche culturelle et culture scientifique</t>
  </si>
  <si>
    <t>Programme 190 - Recherche dans les domaines de l'énergie, du développement et de l'aménagement durables</t>
  </si>
  <si>
    <t>Programme 191 - Recherche duale (civile et militaire)</t>
  </si>
  <si>
    <t>Programme 192 - Recherche et enseignement supérieur en matière économique et industrielle</t>
  </si>
  <si>
    <t>Programme 193 - Recherche spatiale</t>
  </si>
  <si>
    <t>Ne reporter que les montants effectivements affectés aux travaux de R&amp;D
Elles comprennent les produits de l'établissement (ventes de publications, produits des laboratoires de services, redevances et recettes provenant de l'exploitation d'inventions), les dons et legs non affectés mais utilisés pour les travaux de R&amp;D, les ventes de déchets, les produits accessoires (revenus d'immeubles, prestations de services, expertises, etc.), les produits financiers (intérêts des prêts), la taxe d’apprentissage, ou encore une quote-part des frais de scolarité affectés à la R&amp;D.</t>
  </si>
  <si>
    <t>Ressources externes reçues par votre organisme et affectées à la R&amp;D.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</si>
  <si>
    <r>
      <t xml:space="preserve">Ressources externes reçues par votre organisme et affectées à la R&amp;D
</t>
    </r>
    <r>
      <rPr>
        <b/>
        <sz val="12"/>
        <color rgb="FF2F4077"/>
        <rFont val="Helvetica"/>
        <family val="2"/>
      </rPr>
      <t>Administration :</t>
    </r>
    <r>
      <rPr>
        <sz val="12"/>
        <color rgb="FF2F4077"/>
        <rFont val="Helvetica"/>
        <family val="2"/>
      </rPr>
      <t xml:space="preserve">
Ministères, collectivités territoriales, organismes consulaires, Agences de l'eau, CNOUS/CROUS, ONF, Parcs nationaux et régionaux, CCI (chambres de commerce et d'industrie), Autres administrations et chambres/organismes consulaires
</t>
    </r>
    <r>
      <rPr>
        <b/>
        <sz val="12"/>
        <color rgb="FF2F4077"/>
        <rFont val="Helvetica"/>
        <family val="2"/>
      </rPr>
      <t>Ressources externes :</t>
    </r>
    <r>
      <rPr>
        <sz val="12"/>
        <color rgb="FF2F4077"/>
        <rFont val="Helvetica"/>
        <family val="2"/>
      </rPr>
      <t xml:space="preserve">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r>
  </si>
  <si>
    <t>Ressources externes reçues par votre organisme et affectées à la R&amp;D
Organismes publics :
- Établissement Public à caractère Industriel et Commercial (EPIC), 
- Établissement Public à caractère Scientifique et Technologique (EPST) 
- Établissement Public à caractère Administratif (EPA)
- CNRS.
Ressources externes :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</si>
  <si>
    <t>Total des ressources pour travaux de R&amp;D en provenance du secteur de l'État, des organismes publics et des organismes financeurs</t>
  </si>
  <si>
    <r>
      <rPr>
        <sz val="12"/>
        <color rgb="FF2F4077"/>
        <rFont val="Helvetica"/>
        <family val="2"/>
      </rPr>
      <t>Sont inclus :</t>
    </r>
    <r>
      <rPr>
        <u/>
        <sz val="12"/>
        <color rgb="FF2F4077"/>
        <rFont val="Helvetica"/>
        <family val="2"/>
      </rPr>
      <t xml:space="preserve">
</t>
    </r>
    <r>
      <rPr>
        <sz val="12"/>
        <color rgb="FF2F4077"/>
        <rFont val="Helvetica"/>
        <family val="2"/>
      </rPr>
      <t>- les ressources reçues directement d'un organisme financeur ;
- les ressources reçues d'un organisme financeur par l'intermédiaire d'un organisme support ; 
- les ressources reçues au titre des rémunérations pour la gestion de projet (ne concerne que les structures support).</t>
    </r>
    <r>
      <rPr>
        <u/>
        <sz val="12"/>
        <color rgb="FF2F4077"/>
        <rFont val="Helvetica"/>
        <family val="2"/>
      </rPr>
      <t xml:space="preserve">
</t>
    </r>
    <r>
      <rPr>
        <sz val="12"/>
        <color rgb="FF2F4077"/>
        <rFont val="Helvetica"/>
        <family val="2"/>
      </rPr>
      <t>Ne sont pas inclus :</t>
    </r>
    <r>
      <rPr>
        <u/>
        <sz val="12"/>
        <color rgb="FF2F4077"/>
        <rFont val="Helvetica"/>
        <family val="2"/>
      </rPr>
      <t xml:space="preserve">
</t>
    </r>
    <r>
      <rPr>
        <sz val="12"/>
        <color rgb="FF2F4077"/>
        <rFont val="Helvetica"/>
        <family val="2"/>
      </rPr>
      <t>- les fonds reçus en tant que structure support et redistribués à un organisme tiers (les inscrire dans le volet "Financeurs" du questionnaire).</t>
    </r>
  </si>
  <si>
    <t>Ressources externes reçues par votre organisme et affectées à la R&amp;D
Ressources externes :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</si>
  <si>
    <t>ESR sous contrat avec le MESRI :</t>
  </si>
  <si>
    <t>8 autres établissements</t>
  </si>
  <si>
    <r>
      <t xml:space="preserve">Ressources externes reçues par votre organisme et affectées à la R&amp;D
</t>
    </r>
    <r>
      <rPr>
        <b/>
        <sz val="12"/>
        <color rgb="FF2F4077"/>
        <rFont val="Helvetica"/>
        <family val="2"/>
      </rPr>
      <t>GIP</t>
    </r>
    <r>
      <rPr>
        <sz val="12"/>
        <color rgb="FF2F4077"/>
        <rFont val="Helvetica"/>
        <family val="2"/>
      </rPr>
      <t xml:space="preserve"> : Groupement d'intérêt public
</t>
    </r>
    <r>
      <rPr>
        <b/>
        <sz val="12"/>
        <color rgb="FF2F4077"/>
        <rFont val="Helvetica"/>
        <family val="2"/>
      </rPr>
      <t>Ressources externes :</t>
    </r>
    <r>
      <rPr>
        <sz val="12"/>
        <color rgb="FF2F4077"/>
        <rFont val="Helvetica"/>
        <family val="2"/>
      </rPr>
      <t xml:space="preserve">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r>
  </si>
  <si>
    <r>
      <t xml:space="preserve">Ressources externes reçues par votre organisme et affectées à la R&amp;D
</t>
    </r>
    <r>
      <rPr>
        <b/>
        <sz val="12"/>
        <color rgb="FF2F4077"/>
        <rFont val="Helvetica"/>
        <family val="2"/>
      </rPr>
      <t xml:space="preserve">Entreprises : </t>
    </r>
    <r>
      <rPr>
        <sz val="12"/>
        <color rgb="FF2F4077"/>
        <rFont val="Helvetica"/>
        <family val="2"/>
      </rPr>
      <t xml:space="preserve">
Il s'agit des entreprises privées et publiques ainsi que des centres techniques professionnels.
</t>
    </r>
    <r>
      <rPr>
        <b/>
        <sz val="12"/>
        <color rgb="FF2F4077"/>
        <rFont val="Helvetica"/>
        <family val="2"/>
      </rPr>
      <t>Ressources externes :</t>
    </r>
    <r>
      <rPr>
        <sz val="12"/>
        <color rgb="FF2F4077"/>
        <rFont val="Helvetica"/>
        <family val="2"/>
      </rPr>
      <t xml:space="preserve">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r>
  </si>
  <si>
    <t>Ressources externes reçues par votre organisme et affectées à la R&amp;D
Ressources externes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</si>
  <si>
    <t>Écart par rapport aux dépenses de R&amp;D (en %)</t>
  </si>
  <si>
    <t>Total des ressources consacrées à la R&amp;D</t>
  </si>
  <si>
    <r>
      <rPr>
        <b/>
        <sz val="12"/>
        <color rgb="FF2F4077"/>
        <rFont val="Helvetica"/>
        <family val="2"/>
      </rPr>
      <t xml:space="preserve">Effectifs de R&amp;D rémunérés par votre organisme: </t>
    </r>
    <r>
      <rPr>
        <sz val="12"/>
        <color rgb="FF2F4077"/>
        <rFont val="Helvetica"/>
        <family val="2"/>
      </rPr>
      <t xml:space="preserve">Il s'agit de comptabiliser tout le personnel directement affecté à la R&amp;D ainsi que les personnes qui fournissent des services associés aux travaux de R&amp;D, comme les cadres, les personnels administratifs et le personnel de service. Ces effectifs incluent l’ensemble du personnel rémunéré, y compris :
- les personnes n’ayant pas travaillé à plein temps (ou n’ayant consacré qu’une partie de leur temps à la R&amp;D) qui seront comptabilisées en personnes physiques pour 1 ;
- les agents travaillant à l'intérieur ou à l'extérieur de l’organisme.
</t>
    </r>
    <r>
      <rPr>
        <b/>
        <sz val="12"/>
        <color rgb="FF2F4077"/>
        <rFont val="Helvetica"/>
        <family val="2"/>
      </rPr>
      <t xml:space="preserve">Personnes Physiques: </t>
    </r>
    <r>
      <rPr>
        <sz val="12"/>
        <color rgb="FF2F4077"/>
        <rFont val="Helvetica"/>
        <family val="2"/>
      </rPr>
      <t>toute personne présente au 31 décembre et participant à des travaux de R&amp;D, que ce soit exclusivement ou partiellement (y compris les personnes n’ayant pas travaillé à plein temps ou n’ayant consacré qu’une partie de leur temps à la R&amp;D), compte pour 1</t>
    </r>
  </si>
  <si>
    <t>Répartition par nationalité :
La ventilation porte en fait sur le continent d’origine.
Les binationaux français-étranger doivent être classés en nationalité française.</t>
  </si>
  <si>
    <r>
      <t xml:space="preserve">les nouvelles formes de contrats créées par la LPR sont :
</t>
    </r>
    <r>
      <rPr>
        <u/>
        <sz val="12"/>
        <color rgb="FF2F4077"/>
        <rFont val="Helvetica"/>
        <family val="2"/>
      </rPr>
      <t>EPST, EPSCP,  EPA</t>
    </r>
    <r>
      <rPr>
        <sz val="12"/>
        <color rgb="FF2F4077"/>
        <rFont val="Helvetica"/>
        <family val="2"/>
      </rPr>
      <t xml:space="preserve"> : Contrat de mission scientifique de droit public (art. L. 431-6 du Code de la recherche), Contrat postdoctoral de droit public (art. L. 412-4 du Code de la recherche), Chaire de professeur junior (CPJ, art. L.422-3 du Code de la recherche)
</t>
    </r>
    <r>
      <rPr>
        <u/>
        <sz val="12"/>
        <color rgb="FF2F4077"/>
        <rFont val="Helvetica"/>
        <family val="2"/>
      </rPr>
      <t>EPIC, EESPIG, ISBL, CLCC FCS</t>
    </r>
    <r>
      <rPr>
        <sz val="12"/>
        <color rgb="FF2F4077"/>
        <rFont val="Helvetica"/>
        <family val="2"/>
      </rPr>
      <t xml:space="preserve"> : Contrat de projet ou d’opération de recherche (art L. 431-4 du Code de la recherche), Contrat doctoral de droit privé (art. L. 412-3 code de la recherche), Contrat postdoctoral (art. L. 431-5 du code de la recherche)</t>
    </r>
  </si>
  <si>
    <r>
      <rPr>
        <b/>
        <sz val="12"/>
        <color rgb="FF2F4077"/>
        <rFont val="Helvetica"/>
        <family val="2"/>
      </rPr>
      <t>Répartition titulaire/non titulaire :</t>
    </r>
    <r>
      <rPr>
        <sz val="12"/>
        <color rgb="FF2F4077"/>
        <rFont val="Helvetica"/>
        <family val="2"/>
      </rPr>
      <t xml:space="preserve">
les agents en contrat à durée indéterminée (CDI) sont comptabilisés dans la rubrique Titulaire, la rubrique Non titulaire regroupant les agents en contrat à durée déterminée (CDD), les agents contractuels, les vacataires, ainsi que les post doc.</t>
    </r>
  </si>
  <si>
    <t>Répartition par lieu de travail : 
Doivent être distingués les personnels rémunérés par l'établissement travaillant dans l’établissement et les personnels rémunérés par l’établissement, mais travaillant dans un autre établissement ou dans une autre structure.</t>
  </si>
  <si>
    <t>Personnes Physiques: toute personne présente au 31 décembre et participant à des travaux de R&amp;D, que ce soit exclusivement ou partiellement (y compris les personnes n’ayant pas travaillé à plein temps ou n’ayant consacré qu’une partie de leur temps à la R&amp;D), compte pour 1</t>
  </si>
  <si>
    <r>
      <rPr>
        <b/>
        <sz val="12"/>
        <color rgb="FF2F4077"/>
        <rFont val="Helvetica"/>
        <family val="2"/>
      </rPr>
      <t xml:space="preserve">Répartition des personnels titulaires par année de naissance et par sexe : 
</t>
    </r>
    <r>
      <rPr>
        <sz val="12"/>
        <color rgb="FF2F4077"/>
        <rFont val="Helvetica"/>
        <family val="2"/>
      </rPr>
      <t xml:space="preserve">Il convient, pour les seules personnes physiques titulaires, de répondre en </t>
    </r>
    <r>
      <rPr>
        <b/>
        <sz val="12"/>
        <color rgb="FF2F4077"/>
        <rFont val="Helvetica"/>
        <family val="2"/>
      </rPr>
      <t>nombre d'individus et non en pourcentage</t>
    </r>
    <r>
      <rPr>
        <sz val="12"/>
        <color rgb="FF2F4077"/>
        <rFont val="Helvetica"/>
        <family val="2"/>
      </rPr>
      <t xml:space="preserve">
Le total Hommes + Femmes doit donc impérativement correspondre à la ligne titulaire du tableau de répartition titulaire/non titulaire</t>
    </r>
    <r>
      <rPr>
        <b/>
        <sz val="12"/>
        <color rgb="FF2F4077"/>
        <rFont val="Helvetica"/>
        <family val="2"/>
      </rPr>
      <t xml:space="preserve">
Personnes Physiques:</t>
    </r>
    <r>
      <rPr>
        <sz val="12"/>
        <color rgb="FF2F4077"/>
        <rFont val="Helvetica"/>
        <family val="2"/>
      </rPr>
      <t xml:space="preserve"> toute personne présente au 31 décembre et participant à des travaux de R&amp;D, que ce soit exclusivement ou partiellement (y compris les personnes n’ayant pas travaillé à plein temps ou n’ayant consacré qu’une partie de leur temps à la R&amp;D), compte pour 1</t>
    </r>
  </si>
  <si>
    <t>Répartition des personnels titulaires par année de naissance et par sexe : 
Il convient, pour les seules personnes physiques titulaires, de répondre en nombre d'individus et non en pourcentage
Le total Hommes + Femmes doit donc impérativement correspondre à la ligne titulaire du tableau de répartition titulaire/non titulaire</t>
  </si>
  <si>
    <t>Rappel de la ligne Titulaires du tableau onglet G01234-Effectifs PP</t>
  </si>
  <si>
    <t>Ecart entre les deux lignes</t>
  </si>
  <si>
    <t>Total hommes + femmes titulaires
(Personnes Physiques) - Titulaire (fonctionnaires, CDI)</t>
  </si>
  <si>
    <r>
      <t xml:space="preserve">Chercheurs 
</t>
    </r>
    <r>
      <rPr>
        <b/>
        <sz val="12"/>
        <rFont val="Helvetica"/>
        <family val="2"/>
      </rPr>
      <t>titulaires</t>
    </r>
  </si>
  <si>
    <r>
      <t xml:space="preserve">Chercheurs 
</t>
    </r>
    <r>
      <rPr>
        <b/>
        <sz val="12"/>
        <rFont val="Helvetica"/>
        <family val="2"/>
      </rPr>
      <t>non titulaires</t>
    </r>
  </si>
  <si>
    <r>
      <rPr>
        <b/>
        <sz val="12"/>
        <color rgb="FF2F4077"/>
        <rFont val="Helvetica"/>
        <family val="2"/>
      </rPr>
      <t xml:space="preserve">Personnes Physiques: </t>
    </r>
    <r>
      <rPr>
        <sz val="12"/>
        <color rgb="FF2F4077"/>
        <rFont val="Helvetica"/>
        <family val="2"/>
      </rPr>
      <t>toute personne présente au 31 décembre et participant à des travaux de R&amp;D, que ce soit exclusivement ou partiellement (y compris les personnes n’ayant pas travaillé à plein temps ou n’ayant consacré qu’une partie de leur temps à la R&amp;D), compte pour 1</t>
    </r>
  </si>
  <si>
    <r>
      <t xml:space="preserve">Ce tableau concerne uniquement le personnel de recherche
</t>
    </r>
    <r>
      <rPr>
        <b/>
        <sz val="12"/>
        <color rgb="FF2F4077"/>
        <rFont val="Helvetica"/>
        <family val="2"/>
      </rPr>
      <t xml:space="preserve">Personnel de recherche:  </t>
    </r>
    <r>
      <rPr>
        <sz val="12"/>
        <color rgb="FF2F4077"/>
        <rFont val="Helvetica"/>
        <family val="2"/>
      </rPr>
      <t>ingénieur et cadre (confirmé et non confirmé) + doctorant bénéficiant d'un financement pour conduire une thèse</t>
    </r>
  </si>
  <si>
    <t>Discipline suivant la nomenclature Frascati</t>
  </si>
  <si>
    <t>Rappel : totaux du tableau Répartition titulaire/non titulaire, colonnes regroupées, onglet G01234-Effectifs PP</t>
  </si>
  <si>
    <t>Chercheur : Ingénieur et cadre confirmé + Ingénieur et cadre non confirmé  + Doctorant bénéficiant d'un financement pour conduire une thèse</t>
  </si>
  <si>
    <t>En équivalent temps plein recherche (ETPR) = au prorata du temps consacré aux activités de R&amp;D.
Exemples :
 - 2 personnes à plein temps qui consacrent 100 % de leur temps de travail à la R&amp;D sur l’année : 2 x 1,00 -&gt; 2,00 ETP (et 2 PP)
 - 1 personne à mi-temps qui consacre 25 % de son temps de travail à la R&amp;D sur l’année : 1 x 0,50 x 0,25 -&gt; 0,125 ETP (et 1 PP)
 - 4 personnes à plein temps qui consacrent 50 % de leur temps de travail à la R&amp;D pendant 3 mois : 4 x 0,50 x 3/12 -&gt; 0,5 ETP (et 4 PP)</t>
  </si>
  <si>
    <t>H1. Répartition par lieu de travail  : ventilation (en ETPR) des personnels travaillant dans l’établissement et des personnels travaillant à l'extérieur de l’établissement.</t>
  </si>
  <si>
    <t>En équivalent temps plein recherche (ETP) = au prorata du temps consacré aux activités de R&amp;D.
Exemples :
 - 2 personnes à plein temps qui consacrent 100 % de leur temps de travail à la R&amp;D sur l’année : 2 x 1,00 -&gt; 2,00 ETP (et 2 PP)
 - 1 personne à mi-temps qui consacre 25 % de son temps de travail à la R&amp;D sur l’année : 1 x 0,50 x 0,25 -&gt; 0,125 ETP (et 1 PP)
 - 4 personnes à plein temps qui consacrent 50 % de leur temps de travail à la R&amp;D pendant 3 mois : 4 x 0,50 x 3/12 -&gt; 0,5 ETP (et 4 PP)</t>
  </si>
  <si>
    <t>Inclut tout le personnel rémunéré, que celui-ci travaille à l'intérieur ou à l'extérieur de votre organisme
Décomposition des personnels ETPR par lieu d'exercice (régions), travaillant ou non dans l'établissement.
La ligne "TOTAL ETPR" doit donc impérativement correspondre à la ligne "TOTAL ETPR" du tableau de répartition par lieu de travail</t>
  </si>
  <si>
    <t>Rappel Total (ETPR) de l'onglet H1-ETPR lieu</t>
  </si>
  <si>
    <r>
      <t xml:space="preserve">personnel </t>
    </r>
    <r>
      <rPr>
        <u/>
        <sz val="12"/>
        <rFont val="Helvetica"/>
        <family val="2"/>
      </rPr>
      <t>rémunéré directement</t>
    </r>
    <r>
      <rPr>
        <sz val="12"/>
        <rFont val="Helvetica"/>
        <family val="2"/>
      </rPr>
      <t xml:space="preserve"> par :</t>
    </r>
  </si>
  <si>
    <t xml:space="preserve">        RAPPEL : TOTAL DES DÉPENSES DE R&amp;D (en k€)</t>
  </si>
  <si>
    <t>Etranger hors Outre-mer</t>
  </si>
  <si>
    <t>Sciences de l'ingénieur 2 : mécanique, génie des matériaux, acoustique, génie civil, mécanique des milieux fluides, thermique, énergétique, génie des procédés, ingénierie liée au nucléaire (inclut sûreté sécurité nucléaire)</t>
  </si>
  <si>
    <t xml:space="preserve">Sciences de l'ingénieur 1 : informatique, automatique, traitement du signal, électronique, photonique, optronique, génie électrique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</si>
</sst>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quot;F&quot;_-;\-* #,##0.00\ &quot;F&quot;_-;_-* &quot;-&quot;??\ &quot;F&quot;_-;_-@_-"/>
    <numFmt numFmtId="165" formatCode="_-* #,##0.00\ _F_-;\-* #,##0.00\ _F_-;_-* &quot;-&quot;??\ _F_-;_-@_-"/>
    <numFmt numFmtId="166" formatCode="_-* #,##0\ _F_-;\-* #,##0\ _F_-;_-* &quot;-&quot;??\ _F_-;_-@_-"/>
    <numFmt numFmtId="167" formatCode="000,000,000"/>
    <numFmt numFmtId="168" formatCode="0_\&quot;%&quot;"/>
    <numFmt numFmtId="169" formatCode="###,###,###"/>
    <numFmt numFmtId="170" formatCode="#,##0.00_ ;\-#,##0.00\ "/>
  </numFmts>
  <fonts count="64" x14ac:knownFonts="1">
    <font>
      <sz val="11"/>
      <color theme="1"/>
      <name val="Calibri"/>
      <family val="2"/>
      <scheme val="minor"/>
    </font>
    <font>
      <b/>
      <sz val="10"/>
      <name val="Arial"/>
      <family val="2"/>
    </font>
    <font>
      <b/>
      <sz val="12"/>
      <name val="Arial"/>
      <family val="2"/>
    </font>
    <font>
      <u/>
      <sz val="10"/>
      <color indexed="12"/>
      <name val="Arial"/>
      <family val="2"/>
    </font>
    <font>
      <sz val="10"/>
      <name val="Arial"/>
      <family val="2"/>
    </font>
    <font>
      <sz val="8"/>
      <name val="Arial"/>
      <family val="2"/>
    </font>
    <font>
      <u/>
      <sz val="10"/>
      <name val="Arial"/>
      <family val="2"/>
    </font>
    <font>
      <sz val="10"/>
      <color theme="6" tint="-0.249977111117893"/>
      <name val="Arial"/>
      <family val="2"/>
    </font>
    <font>
      <sz val="12"/>
      <name val="Arial"/>
      <family val="2"/>
    </font>
    <font>
      <b/>
      <sz val="14"/>
      <name val="Arial"/>
      <family val="2"/>
    </font>
    <font>
      <b/>
      <sz val="10"/>
      <name val="Arial Narrow"/>
      <family val="2"/>
    </font>
    <font>
      <b/>
      <sz val="9"/>
      <name val="Arial"/>
      <family val="2"/>
    </font>
    <font>
      <i/>
      <sz val="10"/>
      <name val="Arial"/>
      <family val="2"/>
    </font>
    <font>
      <sz val="10"/>
      <color indexed="12"/>
      <name val="Arial"/>
      <family val="2"/>
    </font>
    <font>
      <b/>
      <sz val="9"/>
      <name val="Arial Narrow"/>
      <family val="2"/>
    </font>
    <font>
      <b/>
      <sz val="8"/>
      <name val="Arial Narrow"/>
      <family val="2"/>
    </font>
    <font>
      <b/>
      <sz val="8"/>
      <name val="Arial"/>
      <family val="2"/>
    </font>
    <font>
      <sz val="8"/>
      <name val="Arial Narrow"/>
      <family val="2"/>
    </font>
    <font>
      <u/>
      <sz val="10"/>
      <color theme="8" tint="-0.249977111117893"/>
      <name val="Arial"/>
      <family val="2"/>
    </font>
    <font>
      <sz val="10"/>
      <color theme="8" tint="-0.249977111117893"/>
      <name val="Arial"/>
      <family val="2"/>
    </font>
    <font>
      <b/>
      <u/>
      <sz val="10"/>
      <name val="Arial"/>
      <family val="2"/>
    </font>
    <font>
      <sz val="9"/>
      <name val="Arial"/>
      <family val="2"/>
    </font>
    <font>
      <sz val="8"/>
      <color theme="9" tint="-0.249977111117893"/>
      <name val="Arial"/>
      <family val="2"/>
    </font>
    <font>
      <sz val="9"/>
      <color theme="9" tint="-0.249977111117893"/>
      <name val="Arial"/>
      <family val="2"/>
    </font>
    <font>
      <i/>
      <sz val="8"/>
      <name val="Arial"/>
      <family val="2"/>
    </font>
    <font>
      <i/>
      <sz val="9"/>
      <name val="Arial"/>
      <family val="2"/>
    </font>
    <font>
      <sz val="10"/>
      <name val="Arial"/>
      <family val="2"/>
    </font>
    <font>
      <sz val="10"/>
      <color theme="1"/>
      <name val="Arial"/>
      <family val="2"/>
    </font>
    <font>
      <b/>
      <sz val="12"/>
      <name val="Helvetica"/>
      <family val="2"/>
    </font>
    <font>
      <sz val="12"/>
      <name val="Helvetica"/>
      <family val="2"/>
    </font>
    <font>
      <sz val="12"/>
      <color theme="9" tint="-0.249977111117893"/>
      <name val="Helvetica"/>
      <family val="2"/>
    </font>
    <font>
      <b/>
      <sz val="12"/>
      <color indexed="10"/>
      <name val="Helvetica"/>
      <family val="2"/>
    </font>
    <font>
      <i/>
      <sz val="12"/>
      <name val="Helvetica"/>
      <family val="2"/>
    </font>
    <font>
      <b/>
      <sz val="14"/>
      <name val="Helvetica"/>
      <family val="2"/>
    </font>
    <font>
      <sz val="12"/>
      <color theme="1"/>
      <name val="Helvetica"/>
      <family val="2"/>
    </font>
    <font>
      <sz val="12"/>
      <color rgb="FFFF0000"/>
      <name val="Helvetica"/>
      <family val="2"/>
    </font>
    <font>
      <b/>
      <u/>
      <sz val="12"/>
      <name val="Helvetica"/>
      <family val="2"/>
    </font>
    <font>
      <b/>
      <sz val="14"/>
      <color theme="0"/>
      <name val="Helvetica"/>
      <family val="2"/>
    </font>
    <font>
      <sz val="12"/>
      <color rgb="FF2F4077"/>
      <name val="Helvetica"/>
      <family val="2"/>
    </font>
    <font>
      <u/>
      <sz val="12"/>
      <color rgb="FF2F4077"/>
      <name val="Helvetica"/>
      <family val="2"/>
    </font>
    <font>
      <b/>
      <sz val="12"/>
      <color theme="0"/>
      <name val="Helvetica"/>
      <family val="2"/>
    </font>
    <font>
      <sz val="14"/>
      <color theme="0"/>
      <name val="Helvetica"/>
      <family val="2"/>
    </font>
    <font>
      <sz val="12"/>
      <color theme="0"/>
      <name val="Helvetica"/>
      <family val="2"/>
    </font>
    <font>
      <b/>
      <sz val="12"/>
      <color theme="0"/>
      <name val="Arial"/>
      <family val="2"/>
    </font>
    <font>
      <b/>
      <sz val="12"/>
      <color rgb="FF2F4077"/>
      <name val="Helvetica"/>
      <family val="2"/>
    </font>
    <font>
      <sz val="10"/>
      <color rgb="FF2F4077"/>
      <name val="Arial"/>
      <family val="2"/>
    </font>
    <font>
      <b/>
      <sz val="10"/>
      <color rgb="FF2F4077"/>
      <name val="Arial"/>
      <family val="2"/>
    </font>
    <font>
      <sz val="11"/>
      <color theme="1"/>
      <name val="Calibri"/>
      <family val="2"/>
      <scheme val="minor"/>
    </font>
    <font>
      <sz val="11"/>
      <color rgb="FFFF0000"/>
      <name val="Calibri"/>
      <family val="2"/>
      <scheme val="minor"/>
    </font>
    <font>
      <b/>
      <sz val="12"/>
      <color theme="1"/>
      <name val="Helvetica"/>
      <family val="2"/>
    </font>
    <font>
      <i/>
      <sz val="12"/>
      <color theme="9" tint="-0.249977111117893"/>
      <name val="Helvetica"/>
      <family val="2"/>
    </font>
    <font>
      <b/>
      <sz val="12"/>
      <color rgb="FFFF0000"/>
      <name val="Helvetica"/>
      <family val="2"/>
    </font>
    <font>
      <b/>
      <sz val="12"/>
      <color rgb="FF002060"/>
      <name val="Helvetica"/>
      <family val="2"/>
    </font>
    <font>
      <i/>
      <sz val="12"/>
      <color theme="3" tint="-0.249977111117893"/>
      <name val="Helvetica"/>
      <family val="2"/>
    </font>
    <font>
      <u/>
      <sz val="12"/>
      <name val="Helvetica"/>
      <family val="2"/>
    </font>
    <font>
      <sz val="12"/>
      <color theme="6" tint="-0.249977111117893"/>
      <name val="Helvetica"/>
      <family val="2"/>
    </font>
    <font>
      <sz val="12"/>
      <color theme="3" tint="-0.249977111117893"/>
      <name val="Helvetica"/>
      <family val="2"/>
    </font>
    <font>
      <b/>
      <sz val="12"/>
      <color theme="3" tint="-0.249977111117893"/>
      <name val="Helvetica"/>
      <family val="2"/>
    </font>
    <font>
      <b/>
      <sz val="14"/>
      <color rgb="FF2F4077"/>
      <name val="Helvetica"/>
      <family val="2"/>
    </font>
    <font>
      <i/>
      <sz val="12"/>
      <color rgb="FF2F4077"/>
      <name val="Helvetica"/>
      <family val="2"/>
    </font>
    <font>
      <b/>
      <i/>
      <sz val="12"/>
      <name val="Helvetica"/>
      <family val="2"/>
    </font>
    <font>
      <b/>
      <i/>
      <sz val="12"/>
      <color theme="3" tint="-0.249977111117893"/>
      <name val="Helvetica"/>
      <family val="2"/>
    </font>
    <font>
      <b/>
      <sz val="12"/>
      <color theme="6" tint="-0.249977111117893"/>
      <name val="Helvetica"/>
      <family val="2"/>
    </font>
    <font>
      <sz val="11"/>
      <color theme="6" tint="-0.249977111117893"/>
      <name val="Helvetica"/>
      <family val="2"/>
    </font>
  </fonts>
  <fills count="9">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rgb="FF2F4077"/>
        <bgColor indexed="64"/>
      </patternFill>
    </fill>
    <fill>
      <patternFill patternType="solid">
        <fgColor rgb="FFC0CCE4"/>
        <bgColor indexed="64"/>
      </patternFill>
    </fill>
    <fill>
      <patternFill patternType="solid">
        <fgColor rgb="FFE5AACC"/>
        <bgColor indexed="64"/>
      </patternFill>
    </fill>
    <fill>
      <patternFill patternType="solid">
        <fgColor them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26" fillId="0" borderId="0"/>
    <xf numFmtId="9" fontId="4" fillId="0" borderId="0" applyFont="0" applyFill="0" applyBorder="0" applyAlignment="0" applyProtection="0"/>
    <xf numFmtId="0" fontId="4" fillId="0" borderId="0"/>
    <xf numFmtId="9" fontId="47" fillId="0" borderId="0" applyFont="0" applyFill="0" applyBorder="0" applyAlignment="0" applyProtection="0"/>
  </cellStyleXfs>
  <cellXfs count="510">
    <xf numFmtId="0" fontId="0" fillId="0" borderId="0" xfId="0"/>
    <xf numFmtId="0" fontId="12" fillId="0" borderId="0" xfId="1" applyFont="1" applyAlignment="1" applyProtection="1">
      <alignment horizontal="left" vertical="justify" wrapText="1"/>
    </xf>
    <xf numFmtId="0" fontId="26" fillId="0" borderId="0" xfId="6"/>
    <xf numFmtId="0" fontId="21" fillId="0" borderId="0" xfId="6" applyFont="1" applyAlignment="1">
      <alignment horizontal="left" vertical="center"/>
    </xf>
    <xf numFmtId="0" fontId="5" fillId="0" borderId="0" xfId="6" applyFont="1" applyAlignment="1">
      <alignment horizontal="left" vertical="center"/>
    </xf>
    <xf numFmtId="0" fontId="22" fillId="0" borderId="0" xfId="6" applyFont="1" applyAlignment="1">
      <alignment horizontal="left" vertical="center"/>
    </xf>
    <xf numFmtId="0" fontId="22" fillId="0" borderId="0" xfId="6" applyFont="1" applyAlignment="1">
      <alignment horizontal="left" vertical="center" wrapText="1"/>
    </xf>
    <xf numFmtId="0" fontId="5" fillId="0" borderId="0" xfId="6" applyFont="1" applyAlignment="1">
      <alignment horizontal="left" vertical="center" wrapText="1"/>
    </xf>
    <xf numFmtId="0" fontId="23" fillId="0" borderId="0" xfId="6" applyFont="1" applyAlignment="1">
      <alignment horizontal="left" vertical="center" wrapText="1"/>
    </xf>
    <xf numFmtId="0" fontId="23" fillId="0" borderId="0" xfId="6" applyFont="1" applyAlignment="1">
      <alignment horizontal="left" vertical="center"/>
    </xf>
    <xf numFmtId="0" fontId="16" fillId="0" borderId="0" xfId="6" applyFont="1" applyAlignment="1">
      <alignment horizontal="left" vertical="center" wrapText="1"/>
    </xf>
    <xf numFmtId="0" fontId="11" fillId="0" borderId="0" xfId="6" applyFont="1" applyAlignment="1">
      <alignment horizontal="left" vertical="center" wrapText="1"/>
    </xf>
    <xf numFmtId="0" fontId="26" fillId="0" borderId="0" xfId="6" applyAlignment="1">
      <alignment horizontal="center"/>
    </xf>
    <xf numFmtId="0" fontId="24" fillId="0" borderId="0" xfId="6" applyFont="1" applyAlignment="1">
      <alignment horizontal="left" vertical="center" wrapText="1"/>
    </xf>
    <xf numFmtId="0" fontId="25" fillId="0" borderId="0" xfId="6" applyFont="1" applyAlignment="1">
      <alignment horizontal="left" vertical="center" wrapText="1"/>
    </xf>
    <xf numFmtId="0" fontId="1" fillId="0" borderId="0" xfId="6" applyFont="1" applyAlignment="1">
      <alignment horizontal="left" vertical="center" indent="1"/>
    </xf>
    <xf numFmtId="0" fontId="26" fillId="0" borderId="0" xfId="6" applyAlignment="1">
      <alignment vertical="center"/>
    </xf>
    <xf numFmtId="0" fontId="26" fillId="0" borderId="0" xfId="6" applyAlignment="1">
      <alignment vertical="top"/>
    </xf>
    <xf numFmtId="0" fontId="4" fillId="0" borderId="0" xfId="6" applyFont="1"/>
    <xf numFmtId="0" fontId="12" fillId="0" borderId="0" xfId="6" applyFont="1" applyAlignment="1">
      <alignment vertical="top"/>
    </xf>
    <xf numFmtId="0" fontId="1" fillId="0" borderId="0" xfId="6" applyFont="1"/>
    <xf numFmtId="0" fontId="16" fillId="0" borderId="0" xfId="6" applyFont="1" applyAlignment="1">
      <alignment horizontal="left" vertical="center"/>
    </xf>
    <xf numFmtId="0" fontId="11" fillId="0" borderId="0" xfId="6" applyFont="1" applyAlignment="1">
      <alignment horizontal="left" vertical="center"/>
    </xf>
    <xf numFmtId="0" fontId="5" fillId="0" borderId="0" xfId="6" applyFont="1"/>
    <xf numFmtId="0" fontId="4" fillId="0" borderId="0" xfId="6" applyFont="1" applyAlignment="1">
      <alignment vertical="center"/>
    </xf>
    <xf numFmtId="0" fontId="1" fillId="0" borderId="0" xfId="6" applyFont="1" applyAlignment="1">
      <alignment vertical="top"/>
    </xf>
    <xf numFmtId="0" fontId="26" fillId="0" borderId="0" xfId="6" applyAlignment="1">
      <alignment vertical="top" wrapText="1"/>
    </xf>
    <xf numFmtId="0" fontId="2" fillId="0" borderId="0" xfId="6" applyFont="1"/>
    <xf numFmtId="0" fontId="8" fillId="0" borderId="0" xfId="6" applyFont="1"/>
    <xf numFmtId="0" fontId="2" fillId="0" borderId="0" xfId="6" applyFont="1" applyAlignment="1">
      <alignment horizontal="right"/>
    </xf>
    <xf numFmtId="0" fontId="9" fillId="0" borderId="0" xfId="6" applyFont="1" applyAlignment="1">
      <alignment horizontal="right" vertical="center" wrapText="1"/>
    </xf>
    <xf numFmtId="0" fontId="26" fillId="0" borderId="0" xfId="6" applyAlignment="1">
      <alignment horizontal="justify" vertical="center" wrapText="1"/>
    </xf>
    <xf numFmtId="0" fontId="10" fillId="0" borderId="0" xfId="6" applyFont="1"/>
    <xf numFmtId="0" fontId="11" fillId="0" borderId="0" xfId="6" applyFont="1"/>
    <xf numFmtId="0" fontId="2" fillId="0" borderId="0" xfId="6" applyFont="1" applyAlignment="1">
      <alignment horizontal="center" vertical="center" wrapText="1"/>
    </xf>
    <xf numFmtId="0" fontId="13" fillId="0" borderId="0" xfId="6" applyFont="1"/>
    <xf numFmtId="0" fontId="14" fillId="0" borderId="0" xfId="6" applyFont="1"/>
    <xf numFmtId="0" fontId="11" fillId="0" borderId="0" xfId="6" applyFont="1" applyAlignment="1">
      <alignment horizontal="left" wrapText="1"/>
    </xf>
    <xf numFmtId="0" fontId="14" fillId="0" borderId="0" xfId="6" applyFont="1" applyAlignment="1">
      <alignment wrapText="1"/>
    </xf>
    <xf numFmtId="0" fontId="15" fillId="0" borderId="0" xfId="6" applyFont="1"/>
    <xf numFmtId="0" fontId="16" fillId="0" borderId="0" xfId="6" applyFont="1"/>
    <xf numFmtId="0" fontId="17" fillId="0" borderId="0" xfId="6" applyFont="1"/>
    <xf numFmtId="0" fontId="6" fillId="0" borderId="0" xfId="6" applyFont="1" applyAlignment="1">
      <alignment vertical="top" wrapText="1"/>
    </xf>
    <xf numFmtId="0" fontId="20" fillId="0" borderId="0" xfId="6" applyFont="1" applyAlignment="1">
      <alignment horizontal="left" vertical="top" wrapText="1"/>
    </xf>
    <xf numFmtId="0" fontId="26" fillId="0" borderId="0" xfId="6" applyAlignment="1">
      <alignment horizontal="left" vertical="top"/>
    </xf>
    <xf numFmtId="0" fontId="28" fillId="0" borderId="0" xfId="6" applyFont="1" applyAlignment="1">
      <alignment horizontal="left" vertical="center" indent="1"/>
    </xf>
    <xf numFmtId="0" fontId="29" fillId="0" borderId="0" xfId="6" applyFont="1" applyAlignment="1">
      <alignment vertical="center"/>
    </xf>
    <xf numFmtId="0" fontId="29" fillId="0" borderId="0" xfId="6" applyFont="1"/>
    <xf numFmtId="0" fontId="29" fillId="0" borderId="0" xfId="6" applyFont="1" applyAlignment="1">
      <alignment horizontal="left" vertical="center"/>
    </xf>
    <xf numFmtId="0" fontId="30" fillId="0" borderId="0" xfId="6" applyFont="1" applyAlignment="1">
      <alignment horizontal="left" vertical="center" wrapText="1"/>
    </xf>
    <xf numFmtId="0" fontId="29" fillId="0" borderId="0" xfId="6" applyFont="1" applyAlignment="1">
      <alignment horizontal="left" vertical="center" wrapText="1"/>
    </xf>
    <xf numFmtId="0" fontId="30" fillId="0" borderId="0" xfId="6" applyFont="1" applyAlignment="1">
      <alignment horizontal="left" vertical="center"/>
    </xf>
    <xf numFmtId="0" fontId="31" fillId="0" borderId="0" xfId="6" applyFont="1"/>
    <xf numFmtId="0" fontId="28" fillId="0" borderId="0" xfId="6" applyFont="1" applyAlignment="1">
      <alignment horizontal="left" vertical="center"/>
    </xf>
    <xf numFmtId="0" fontId="32" fillId="0" borderId="0" xfId="6" applyFont="1" applyAlignment="1">
      <alignment vertical="top"/>
    </xf>
    <xf numFmtId="0" fontId="29" fillId="0" borderId="0" xfId="6" applyFont="1" applyAlignment="1">
      <alignment horizontal="center"/>
    </xf>
    <xf numFmtId="0" fontId="29" fillId="0" borderId="5" xfId="6" applyFont="1" applyBorder="1" applyAlignment="1">
      <alignment horizontal="left" vertical="center" indent="1"/>
    </xf>
    <xf numFmtId="0" fontId="29" fillId="0" borderId="6" xfId="6" applyFont="1" applyBorder="1" applyAlignment="1">
      <alignment horizontal="left" vertical="center" indent="1"/>
    </xf>
    <xf numFmtId="0" fontId="32" fillId="0" borderId="0" xfId="6" applyFont="1" applyAlignment="1">
      <alignment horizontal="left" vertical="center"/>
    </xf>
    <xf numFmtId="0" fontId="28" fillId="0" borderId="0" xfId="6" applyFont="1" applyAlignment="1">
      <alignment horizontal="left" vertical="center" wrapText="1"/>
    </xf>
    <xf numFmtId="0" fontId="32" fillId="0" borderId="0" xfId="6" applyFont="1" applyAlignment="1">
      <alignment horizontal="left" vertical="center" wrapText="1"/>
    </xf>
    <xf numFmtId="0" fontId="28" fillId="0" borderId="0" xfId="4" applyFont="1" applyFill="1" applyBorder="1" applyAlignment="1">
      <alignment horizontal="left" vertical="center"/>
    </xf>
    <xf numFmtId="0" fontId="29" fillId="0" borderId="7" xfId="6" applyFont="1" applyBorder="1" applyAlignment="1">
      <alignment horizontal="left" vertical="center" indent="1"/>
    </xf>
    <xf numFmtId="0" fontId="28" fillId="0" borderId="0" xfId="0" applyFont="1" applyAlignment="1">
      <alignment horizontal="left" vertical="center" indent="1"/>
    </xf>
    <xf numFmtId="0" fontId="34" fillId="0" borderId="0" xfId="0" applyFont="1" applyAlignment="1">
      <alignment vertical="center"/>
    </xf>
    <xf numFmtId="0" fontId="29" fillId="0" borderId="0" xfId="0" applyFont="1" applyAlignment="1">
      <alignment horizontal="left" vertical="center"/>
    </xf>
    <xf numFmtId="0" fontId="34" fillId="0" borderId="0" xfId="0" applyFont="1"/>
    <xf numFmtId="0" fontId="29" fillId="0" borderId="0" xfId="0" applyFont="1" applyAlignment="1">
      <alignment horizontal="left" vertical="center" wrapText="1"/>
    </xf>
    <xf numFmtId="0" fontId="30" fillId="0" borderId="0" xfId="0" applyFont="1" applyAlignment="1">
      <alignment horizontal="left" vertical="center" wrapText="1"/>
    </xf>
    <xf numFmtId="0" fontId="28" fillId="0" borderId="0" xfId="0" applyFont="1" applyAlignment="1">
      <alignment vertical="top"/>
    </xf>
    <xf numFmtId="0" fontId="29" fillId="0" borderId="0" xfId="0" applyFont="1"/>
    <xf numFmtId="0" fontId="30" fillId="0" borderId="0" xfId="0" applyFont="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29" fillId="0" borderId="1" xfId="0" applyFont="1" applyBorder="1" applyAlignment="1">
      <alignment horizontal="left" vertical="center" wrapText="1"/>
    </xf>
    <xf numFmtId="0" fontId="28" fillId="0" borderId="0" xfId="6" applyFont="1"/>
    <xf numFmtId="0" fontId="28" fillId="0" borderId="0" xfId="6" applyFont="1" applyAlignment="1">
      <alignment vertical="top" wrapText="1"/>
    </xf>
    <xf numFmtId="0" fontId="29" fillId="0" borderId="0" xfId="6" applyFont="1" applyAlignment="1">
      <alignment vertical="top" wrapText="1"/>
    </xf>
    <xf numFmtId="0" fontId="29" fillId="0" borderId="0" xfId="6" applyFont="1" applyAlignment="1">
      <alignment vertical="top"/>
    </xf>
    <xf numFmtId="0" fontId="28" fillId="0" borderId="0" xfId="6" applyFont="1" applyBorder="1" applyAlignment="1">
      <alignment horizontal="left" vertical="center"/>
    </xf>
    <xf numFmtId="0" fontId="29" fillId="0" borderId="0" xfId="6" applyFont="1" applyBorder="1"/>
    <xf numFmtId="0" fontId="29" fillId="0" borderId="2" xfId="6" applyFont="1" applyBorder="1" applyAlignment="1">
      <alignment horizontal="left" vertical="top" wrapText="1"/>
    </xf>
    <xf numFmtId="0" fontId="28" fillId="0" borderId="0" xfId="6" applyFont="1" applyAlignment="1">
      <alignment horizontal="left" indent="1"/>
    </xf>
    <xf numFmtId="4" fontId="29" fillId="0" borderId="1" xfId="6" applyNumberFormat="1" applyFont="1" applyBorder="1"/>
    <xf numFmtId="0" fontId="29" fillId="0" borderId="1" xfId="6" applyFont="1" applyBorder="1"/>
    <xf numFmtId="166" fontId="29" fillId="0" borderId="0" xfId="5" applyNumberFormat="1" applyFont="1" applyBorder="1" applyAlignment="1">
      <alignment horizontal="right" vertical="center" wrapText="1"/>
    </xf>
    <xf numFmtId="0" fontId="29" fillId="0" borderId="8" xfId="6" applyFont="1" applyBorder="1" applyAlignment="1">
      <alignment horizontal="left" vertical="center" wrapText="1" indent="3"/>
    </xf>
    <xf numFmtId="166" fontId="29" fillId="0" borderId="8" xfId="5" applyNumberFormat="1" applyFont="1" applyFill="1" applyBorder="1" applyAlignment="1">
      <alignment horizontal="right" vertical="center" wrapText="1"/>
    </xf>
    <xf numFmtId="0" fontId="28" fillId="0" borderId="1" xfId="6" applyFont="1" applyBorder="1" applyAlignment="1">
      <alignment vertical="center" wrapText="1"/>
    </xf>
    <xf numFmtId="0" fontId="35" fillId="0" borderId="0" xfId="6" applyFont="1"/>
    <xf numFmtId="168" fontId="29" fillId="0" borderId="1" xfId="6" applyNumberFormat="1" applyFont="1" applyBorder="1"/>
    <xf numFmtId="0" fontId="29" fillId="0" borderId="1" xfId="6" applyFont="1" applyBorder="1" applyAlignment="1">
      <alignment horizontal="left" vertical="center" wrapText="1" indent="2"/>
    </xf>
    <xf numFmtId="0" fontId="40" fillId="5" borderId="4" xfId="6" applyFont="1" applyFill="1" applyBorder="1" applyAlignment="1">
      <alignment horizontal="left" vertical="center"/>
    </xf>
    <xf numFmtId="0" fontId="41" fillId="5" borderId="4" xfId="6" applyFont="1" applyFill="1" applyBorder="1"/>
    <xf numFmtId="0" fontId="42" fillId="5" borderId="4" xfId="6" applyFont="1" applyFill="1" applyBorder="1"/>
    <xf numFmtId="0" fontId="37" fillId="5" borderId="4" xfId="6" applyFont="1" applyFill="1" applyBorder="1" applyAlignment="1">
      <alignment horizontal="left" vertical="center"/>
    </xf>
    <xf numFmtId="0" fontId="41" fillId="5" borderId="0" xfId="6" applyFont="1" applyFill="1"/>
    <xf numFmtId="0" fontId="40" fillId="5" borderId="4" xfId="0" applyFont="1" applyFill="1" applyBorder="1" applyAlignment="1">
      <alignment vertical="top"/>
    </xf>
    <xf numFmtId="0" fontId="42" fillId="5" borderId="4" xfId="0" applyFont="1" applyFill="1" applyBorder="1"/>
    <xf numFmtId="0" fontId="40" fillId="5" borderId="4" xfId="6" applyFont="1" applyFill="1" applyBorder="1" applyAlignment="1">
      <alignment vertical="top"/>
    </xf>
    <xf numFmtId="14" fontId="2" fillId="0" borderId="31" xfId="6" applyNumberFormat="1" applyFont="1" applyBorder="1"/>
    <xf numFmtId="0" fontId="29" fillId="0" borderId="1" xfId="0" applyFont="1" applyFill="1" applyBorder="1" applyAlignment="1">
      <alignment horizontal="left" wrapText="1"/>
    </xf>
    <xf numFmtId="0" fontId="29" fillId="6" borderId="1" xfId="0" applyFont="1" applyFill="1" applyBorder="1" applyAlignment="1">
      <alignment horizontal="center" vertical="center" wrapText="1"/>
    </xf>
    <xf numFmtId="4" fontId="29" fillId="6" borderId="1" xfId="6" applyNumberFormat="1" applyFont="1" applyFill="1" applyBorder="1"/>
    <xf numFmtId="4" fontId="29" fillId="7" borderId="1" xfId="6" applyNumberFormat="1" applyFont="1" applyFill="1" applyBorder="1"/>
    <xf numFmtId="0" fontId="38" fillId="6" borderId="1" xfId="6" applyFont="1" applyFill="1" applyBorder="1" applyAlignment="1">
      <alignment horizontal="left" vertical="top" wrapText="1"/>
    </xf>
    <xf numFmtId="0" fontId="44" fillId="0" borderId="0" xfId="6" applyFont="1" applyAlignment="1">
      <alignment horizontal="left"/>
    </xf>
    <xf numFmtId="0" fontId="38" fillId="6" borderId="0" xfId="6" applyFont="1" applyFill="1" applyAlignment="1">
      <alignment horizontal="left" vertical="center" wrapText="1"/>
    </xf>
    <xf numFmtId="0" fontId="29" fillId="0" borderId="1" xfId="6" applyFont="1" applyBorder="1" applyAlignment="1">
      <alignment horizontal="left" vertical="center" indent="1"/>
    </xf>
    <xf numFmtId="9" fontId="29" fillId="0" borderId="5" xfId="7" applyFont="1" applyBorder="1" applyAlignment="1">
      <alignment horizontal="right" vertical="center"/>
    </xf>
    <xf numFmtId="9" fontId="29" fillId="0" borderId="6" xfId="7" applyFont="1" applyBorder="1" applyAlignment="1">
      <alignment horizontal="right" vertical="center"/>
    </xf>
    <xf numFmtId="9" fontId="29" fillId="0" borderId="7" xfId="7" applyFont="1" applyBorder="1" applyAlignment="1">
      <alignment horizontal="right" vertical="center"/>
    </xf>
    <xf numFmtId="0" fontId="29" fillId="0" borderId="0" xfId="6" applyFont="1" applyAlignment="1">
      <alignment horizontal="left" indent="1"/>
    </xf>
    <xf numFmtId="0" fontId="4" fillId="6" borderId="20" xfId="6" applyFont="1" applyFill="1" applyBorder="1" applyAlignment="1">
      <alignment vertical="center" wrapText="1"/>
    </xf>
    <xf numFmtId="0" fontId="26" fillId="6" borderId="2" xfId="6" applyFill="1" applyBorder="1" applyAlignment="1">
      <alignment vertical="center" wrapText="1"/>
    </xf>
    <xf numFmtId="0" fontId="26" fillId="6" borderId="11" xfId="6" applyFill="1" applyBorder="1" applyAlignment="1">
      <alignment vertical="center" wrapText="1"/>
    </xf>
    <xf numFmtId="0" fontId="4" fillId="6" borderId="17" xfId="6" applyFont="1" applyFill="1" applyBorder="1" applyAlignment="1">
      <alignment vertical="center" wrapText="1"/>
    </xf>
    <xf numFmtId="0" fontId="26" fillId="6" borderId="19" xfId="6" applyFill="1" applyBorder="1" applyAlignment="1">
      <alignment vertical="center" wrapText="1"/>
    </xf>
    <xf numFmtId="0" fontId="26" fillId="6" borderId="24" xfId="6" applyFill="1" applyBorder="1" applyAlignment="1">
      <alignment vertical="center" wrapText="1"/>
    </xf>
    <xf numFmtId="0" fontId="38" fillId="6" borderId="0" xfId="0" applyFont="1" applyFill="1" applyAlignment="1">
      <alignment horizontal="left" vertical="center" wrapText="1"/>
    </xf>
    <xf numFmtId="0" fontId="28" fillId="0" borderId="1" xfId="6" applyFont="1" applyBorder="1"/>
    <xf numFmtId="0" fontId="38" fillId="6" borderId="1" xfId="6"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1" xfId="0" applyFont="1" applyBorder="1" applyAlignment="1">
      <alignment horizontal="left" vertical="center" wrapText="1"/>
    </xf>
    <xf numFmtId="169" fontId="29" fillId="0" borderId="1" xfId="0" applyNumberFormat="1" applyFont="1" applyFill="1" applyBorder="1" applyAlignment="1">
      <alignment horizontal="left" vertical="center" wrapText="1"/>
    </xf>
    <xf numFmtId="0" fontId="28" fillId="0" borderId="22" xfId="0" applyFont="1" applyBorder="1" applyAlignment="1">
      <alignment vertical="center"/>
    </xf>
    <xf numFmtId="0" fontId="28" fillId="0" borderId="1" xfId="0" applyFont="1" applyBorder="1" applyAlignment="1">
      <alignment horizontal="left" vertical="center" wrapText="1"/>
    </xf>
    <xf numFmtId="0" fontId="28" fillId="6" borderId="1" xfId="0" applyFont="1" applyFill="1" applyBorder="1" applyAlignment="1">
      <alignment horizontal="left" vertical="center" wrapText="1"/>
    </xf>
    <xf numFmtId="0" fontId="28" fillId="0" borderId="1" xfId="0" applyFont="1" applyBorder="1" applyAlignment="1">
      <alignment vertical="center" wrapText="1"/>
    </xf>
    <xf numFmtId="3" fontId="29" fillId="0" borderId="1" xfId="0" applyNumberFormat="1" applyFont="1" applyBorder="1" applyAlignment="1">
      <alignment horizontal="left" vertical="center" wrapText="1"/>
    </xf>
    <xf numFmtId="4" fontId="34" fillId="0" borderId="1" xfId="6" applyNumberFormat="1" applyFont="1" applyBorder="1"/>
    <xf numFmtId="4" fontId="34" fillId="6" borderId="1" xfId="6" applyNumberFormat="1" applyFont="1" applyFill="1" applyBorder="1"/>
    <xf numFmtId="0" fontId="28" fillId="0" borderId="0" xfId="6" applyFont="1" applyAlignment="1">
      <alignment wrapText="1"/>
    </xf>
    <xf numFmtId="0" fontId="28" fillId="0" borderId="0" xfId="6" applyFont="1" applyBorder="1" applyAlignment="1">
      <alignment horizontal="left" wrapText="1"/>
    </xf>
    <xf numFmtId="0" fontId="28" fillId="6" borderId="1" xfId="6" applyFont="1" applyFill="1" applyBorder="1" applyAlignment="1">
      <alignment vertical="center" wrapText="1"/>
    </xf>
    <xf numFmtId="4" fontId="38" fillId="6" borderId="1" xfId="6" applyNumberFormat="1" applyFont="1" applyFill="1" applyBorder="1"/>
    <xf numFmtId="9" fontId="34" fillId="6" borderId="1" xfId="9" applyFont="1" applyFill="1" applyBorder="1"/>
    <xf numFmtId="9" fontId="29" fillId="6" borderId="1" xfId="9" applyFont="1" applyFill="1" applyBorder="1" applyAlignment="1">
      <alignment horizontal="right" vertical="center"/>
    </xf>
    <xf numFmtId="9" fontId="29" fillId="6" borderId="1" xfId="9" applyFont="1" applyFill="1" applyBorder="1"/>
    <xf numFmtId="0" fontId="29" fillId="0" borderId="1" xfId="6" applyFont="1" applyBorder="1" applyAlignment="1">
      <alignment vertical="top" wrapText="1"/>
    </xf>
    <xf numFmtId="49" fontId="34" fillId="0" borderId="1" xfId="6" applyNumberFormat="1" applyFont="1" applyBorder="1" applyAlignment="1">
      <alignment vertical="top" wrapText="1"/>
    </xf>
    <xf numFmtId="49" fontId="29" fillId="0" borderId="1" xfId="6" applyNumberFormat="1" applyFont="1" applyBorder="1" applyAlignment="1">
      <alignment vertical="top" wrapText="1"/>
    </xf>
    <xf numFmtId="0" fontId="28" fillId="0" borderId="0" xfId="6" applyFont="1" applyAlignment="1">
      <alignment wrapText="1"/>
    </xf>
    <xf numFmtId="0" fontId="28" fillId="0" borderId="1" xfId="6" applyFont="1" applyBorder="1" applyAlignment="1">
      <alignment horizontal="left" indent="1"/>
    </xf>
    <xf numFmtId="0" fontId="29" fillId="0" borderId="1" xfId="6" applyFont="1" applyBorder="1" applyAlignment="1">
      <alignment horizontal="left" vertical="center" wrapText="1" indent="1"/>
    </xf>
    <xf numFmtId="4" fontId="34" fillId="0" borderId="1" xfId="6" applyNumberFormat="1" applyFont="1" applyBorder="1" applyAlignment="1">
      <alignment vertical="center"/>
    </xf>
    <xf numFmtId="0" fontId="29" fillId="0" borderId="1" xfId="6" applyFont="1" applyBorder="1" applyAlignment="1">
      <alignment horizontal="left" wrapText="1" indent="1"/>
    </xf>
    <xf numFmtId="4" fontId="34" fillId="0" borderId="1" xfId="5" applyNumberFormat="1" applyFont="1" applyBorder="1" applyAlignment="1">
      <alignment vertical="center"/>
    </xf>
    <xf numFmtId="0" fontId="29" fillId="0" borderId="1" xfId="6" applyFont="1" applyBorder="1" applyAlignment="1">
      <alignment horizontal="left" indent="1"/>
    </xf>
    <xf numFmtId="49" fontId="34" fillId="0" borderId="1" xfId="6" applyNumberFormat="1" applyFont="1" applyBorder="1" applyAlignment="1">
      <alignment wrapText="1"/>
    </xf>
    <xf numFmtId="0" fontId="28" fillId="0" borderId="1" xfId="6" applyFont="1" applyBorder="1" applyAlignment="1">
      <alignment vertical="top"/>
    </xf>
    <xf numFmtId="0" fontId="28" fillId="0" borderId="0" xfId="6" applyFont="1" applyAlignment="1">
      <alignment vertical="top"/>
    </xf>
    <xf numFmtId="4" fontId="34" fillId="6" borderId="1" xfId="6" applyNumberFormat="1" applyFont="1" applyFill="1" applyBorder="1" applyAlignment="1">
      <alignment vertical="center"/>
    </xf>
    <xf numFmtId="0" fontId="28" fillId="0" borderId="1" xfId="6" applyFont="1" applyBorder="1" applyAlignment="1">
      <alignment horizontal="center" vertical="top"/>
    </xf>
    <xf numFmtId="20" fontId="29" fillId="0" borderId="1" xfId="6" applyNumberFormat="1" applyFont="1" applyBorder="1" applyAlignment="1">
      <alignment horizontal="left" vertical="center" wrapText="1" indent="1"/>
    </xf>
    <xf numFmtId="0" fontId="28" fillId="0" borderId="0" xfId="6" applyFont="1" applyAlignment="1">
      <alignment vertical="center" wrapText="1"/>
    </xf>
    <xf numFmtId="170" fontId="34" fillId="0" borderId="1" xfId="5" applyNumberFormat="1" applyFont="1" applyFill="1" applyBorder="1" applyAlignment="1">
      <alignment horizontal="right" vertical="center" wrapText="1" indent="1"/>
    </xf>
    <xf numFmtId="170" fontId="49" fillId="6" borderId="1" xfId="5" applyNumberFormat="1" applyFont="1" applyFill="1" applyBorder="1" applyAlignment="1">
      <alignment horizontal="right" vertical="center" wrapText="1" indent="1"/>
    </xf>
    <xf numFmtId="0" fontId="29" fillId="6" borderId="22" xfId="6" applyFont="1" applyFill="1" applyBorder="1" applyAlignment="1">
      <alignment horizontal="left" vertical="center" wrapText="1"/>
    </xf>
    <xf numFmtId="0" fontId="29" fillId="6" borderId="18" xfId="6" applyFont="1" applyFill="1" applyBorder="1" applyAlignment="1">
      <alignment horizontal="left" vertical="center" wrapText="1"/>
    </xf>
    <xf numFmtId="0" fontId="29" fillId="6" borderId="23" xfId="6" applyFont="1" applyFill="1" applyBorder="1" applyAlignment="1">
      <alignment horizontal="left" vertical="center" wrapText="1"/>
    </xf>
    <xf numFmtId="0" fontId="32" fillId="0" borderId="0" xfId="6" applyFont="1"/>
    <xf numFmtId="0" fontId="38" fillId="6" borderId="1" xfId="6" applyFont="1" applyFill="1" applyBorder="1" applyAlignment="1">
      <alignment vertical="justify" wrapText="1" shrinkToFit="1"/>
    </xf>
    <xf numFmtId="4" fontId="34" fillId="0" borderId="1" xfId="5" applyNumberFormat="1" applyFont="1" applyFill="1" applyBorder="1" applyAlignment="1">
      <alignment horizontal="right" vertical="center" wrapText="1" indent="1"/>
    </xf>
    <xf numFmtId="4" fontId="34" fillId="6" borderId="1" xfId="6" applyNumberFormat="1" applyFont="1" applyFill="1" applyBorder="1" applyAlignment="1">
      <alignment wrapText="1"/>
    </xf>
    <xf numFmtId="0" fontId="28" fillId="0" borderId="1" xfId="6" applyFont="1" applyBorder="1" applyAlignment="1">
      <alignment wrapText="1"/>
    </xf>
    <xf numFmtId="0" fontId="38" fillId="6" borderId="0" xfId="6" applyFont="1" applyFill="1" applyAlignment="1">
      <alignment vertical="top" wrapText="1"/>
    </xf>
    <xf numFmtId="0" fontId="44" fillId="6" borderId="0" xfId="6" applyFont="1" applyFill="1" applyAlignment="1">
      <alignment vertical="top" wrapText="1"/>
    </xf>
    <xf numFmtId="4" fontId="29" fillId="6" borderId="1" xfId="6" applyNumberFormat="1" applyFont="1" applyFill="1" applyBorder="1" applyAlignment="1">
      <alignment wrapText="1"/>
    </xf>
    <xf numFmtId="0" fontId="28" fillId="0" borderId="1" xfId="6" applyFont="1" applyBorder="1" applyAlignment="1">
      <alignment horizontal="center"/>
    </xf>
    <xf numFmtId="0" fontId="38" fillId="6" borderId="1" xfId="6" applyFont="1" applyFill="1" applyBorder="1" applyAlignment="1">
      <alignment horizontal="left" vertical="center" wrapText="1"/>
    </xf>
    <xf numFmtId="0" fontId="50" fillId="0" borderId="0" xfId="6" applyFont="1" applyAlignment="1">
      <alignment horizontal="left" vertical="center" wrapText="1"/>
    </xf>
    <xf numFmtId="0" fontId="28" fillId="0" borderId="1" xfId="6" applyFont="1" applyBorder="1" applyAlignment="1">
      <alignment horizontal="center" wrapText="1"/>
    </xf>
    <xf numFmtId="167" fontId="29" fillId="0" borderId="21" xfId="6" applyNumberFormat="1" applyFont="1" applyBorder="1"/>
    <xf numFmtId="0" fontId="38" fillId="6" borderId="0" xfId="6" applyFont="1" applyFill="1" applyAlignment="1">
      <alignment horizontal="left" vertical="center" wrapText="1"/>
    </xf>
    <xf numFmtId="0" fontId="28" fillId="6" borderId="19" xfId="6" applyFont="1" applyFill="1" applyBorder="1" applyAlignment="1">
      <alignment horizontal="left" wrapText="1" indent="1"/>
    </xf>
    <xf numFmtId="0" fontId="29" fillId="6" borderId="23" xfId="6" applyFont="1" applyFill="1" applyBorder="1" applyAlignment="1">
      <alignment horizontal="left" indent="1"/>
    </xf>
    <xf numFmtId="0" fontId="34" fillId="0" borderId="1" xfId="6" applyFont="1" applyFill="1" applyBorder="1" applyAlignment="1">
      <alignment horizontal="left" indent="1"/>
    </xf>
    <xf numFmtId="4" fontId="34" fillId="0" borderId="1" xfId="6" applyNumberFormat="1" applyFont="1" applyFill="1" applyBorder="1" applyAlignment="1">
      <alignment horizontal="right" indent="1"/>
    </xf>
    <xf numFmtId="170" fontId="49" fillId="6" borderId="1" xfId="5" applyNumberFormat="1" applyFont="1" applyFill="1" applyBorder="1" applyAlignment="1">
      <alignment horizontal="right" vertical="center" wrapText="1"/>
    </xf>
    <xf numFmtId="0" fontId="38" fillId="0" borderId="0" xfId="6" applyFont="1" applyFill="1" applyAlignment="1">
      <alignment horizontal="left" vertical="center" wrapText="1"/>
    </xf>
    <xf numFmtId="0" fontId="30" fillId="0" borderId="0" xfId="6" applyFont="1" applyFill="1" applyAlignment="1">
      <alignment horizontal="left" vertical="center"/>
    </xf>
    <xf numFmtId="0" fontId="29" fillId="0" borderId="0" xfId="6" applyFont="1" applyFill="1"/>
    <xf numFmtId="0" fontId="28" fillId="0" borderId="0" xfId="6" applyFont="1" applyAlignment="1">
      <alignment horizontal="left" wrapText="1"/>
    </xf>
    <xf numFmtId="0" fontId="32" fillId="0" borderId="0" xfId="6" applyFont="1" applyAlignment="1">
      <alignment horizontal="left" wrapText="1"/>
    </xf>
    <xf numFmtId="0" fontId="28" fillId="0" borderId="2" xfId="6" applyFont="1" applyBorder="1" applyAlignment="1">
      <alignment vertical="center" wrapText="1"/>
    </xf>
    <xf numFmtId="0" fontId="29" fillId="0" borderId="0" xfId="6" applyFont="1" applyAlignment="1">
      <alignment horizontal="right" vertical="center"/>
    </xf>
    <xf numFmtId="0" fontId="49" fillId="6" borderId="1" xfId="6" applyFont="1" applyFill="1" applyBorder="1" applyAlignment="1">
      <alignment vertical="center" wrapText="1"/>
    </xf>
    <xf numFmtId="4" fontId="49" fillId="6" borderId="1" xfId="6" applyNumberFormat="1" applyFont="1" applyFill="1" applyBorder="1" applyAlignment="1">
      <alignment vertical="center" wrapText="1"/>
    </xf>
    <xf numFmtId="0" fontId="34" fillId="0" borderId="0" xfId="6" applyFont="1" applyFill="1" applyAlignment="1">
      <alignment horizontal="left" indent="1"/>
    </xf>
    <xf numFmtId="0" fontId="34" fillId="0" borderId="0" xfId="6" applyFont="1" applyFill="1"/>
    <xf numFmtId="0" fontId="29" fillId="0" borderId="0" xfId="6" applyFont="1" applyFill="1" applyAlignment="1">
      <alignment horizontal="left" vertical="center"/>
    </xf>
    <xf numFmtId="166" fontId="49" fillId="7" borderId="1" xfId="5" applyNumberFormat="1" applyFont="1" applyFill="1" applyBorder="1" applyAlignment="1">
      <alignment horizontal="center" vertical="center"/>
    </xf>
    <xf numFmtId="0" fontId="33" fillId="3" borderId="0" xfId="6" applyFont="1" applyFill="1" applyAlignment="1">
      <alignment horizontal="left" indent="1"/>
    </xf>
    <xf numFmtId="0" fontId="28" fillId="0" borderId="1" xfId="6" applyFont="1" applyBorder="1" applyAlignment="1">
      <alignment horizontal="center" vertical="center" wrapText="1"/>
    </xf>
    <xf numFmtId="0" fontId="35" fillId="0" borderId="0" xfId="6" applyFont="1" applyAlignment="1">
      <alignment vertical="center" wrapText="1"/>
    </xf>
    <xf numFmtId="0" fontId="44" fillId="6" borderId="11" xfId="6" applyFont="1" applyFill="1" applyBorder="1" applyAlignment="1">
      <alignment horizontal="center" vertical="center" wrapText="1"/>
    </xf>
    <xf numFmtId="0" fontId="51" fillId="0" borderId="0" xfId="6" applyFont="1" applyAlignment="1">
      <alignment horizontal="left" vertical="center" wrapText="1"/>
    </xf>
    <xf numFmtId="0" fontId="44" fillId="6" borderId="1" xfId="6" applyFont="1" applyFill="1" applyBorder="1" applyAlignment="1">
      <alignment horizontal="center" vertical="center" wrapText="1"/>
    </xf>
    <xf numFmtId="0" fontId="51" fillId="0" borderId="1" xfId="6" applyFont="1" applyBorder="1" applyAlignment="1">
      <alignment horizontal="justify" vertical="center" wrapText="1"/>
    </xf>
    <xf numFmtId="0" fontId="38" fillId="0" borderId="1" xfId="6" applyFont="1" applyBorder="1" applyAlignment="1">
      <alignment horizontal="left" vertical="center"/>
    </xf>
    <xf numFmtId="0" fontId="44" fillId="0" borderId="1" xfId="6" applyFont="1" applyBorder="1" applyAlignment="1">
      <alignment horizontal="left" vertical="center"/>
    </xf>
    <xf numFmtId="170" fontId="44" fillId="6" borderId="9" xfId="5" quotePrefix="1" applyNumberFormat="1" applyFont="1" applyFill="1" applyBorder="1" applyAlignment="1">
      <alignment horizontal="right" vertical="center" wrapText="1"/>
    </xf>
    <xf numFmtId="170" fontId="38" fillId="6" borderId="9" xfId="5" quotePrefix="1" applyNumberFormat="1" applyFont="1" applyFill="1" applyBorder="1" applyAlignment="1">
      <alignment horizontal="right" vertical="center" wrapText="1"/>
    </xf>
    <xf numFmtId="0" fontId="44" fillId="0" borderId="0" xfId="6" applyFont="1" applyBorder="1" applyAlignment="1">
      <alignment horizontal="left" vertical="center"/>
    </xf>
    <xf numFmtId="0" fontId="37" fillId="5" borderId="0" xfId="6" applyFont="1" applyFill="1" applyBorder="1" applyAlignment="1">
      <alignment horizontal="left" vertical="justify" wrapText="1"/>
    </xf>
    <xf numFmtId="0" fontId="28" fillId="0" borderId="0" xfId="6" applyFont="1" applyBorder="1" applyAlignment="1">
      <alignment horizontal="left"/>
    </xf>
    <xf numFmtId="0" fontId="28" fillId="0" borderId="0" xfId="6" applyFont="1" applyBorder="1" applyAlignment="1">
      <alignment horizontal="center" vertical="center" wrapText="1"/>
    </xf>
    <xf numFmtId="0" fontId="52" fillId="0" borderId="0" xfId="6" applyFont="1" applyAlignment="1">
      <alignment horizontal="left" vertical="center" wrapText="1"/>
    </xf>
    <xf numFmtId="0" fontId="51" fillId="0" borderId="0" xfId="6" applyFont="1" applyBorder="1" applyAlignment="1">
      <alignment horizontal="left" vertical="center"/>
    </xf>
    <xf numFmtId="0" fontId="29" fillId="0" borderId="5" xfId="6" applyFont="1" applyBorder="1" applyAlignment="1">
      <alignment horizontal="left" vertical="center" wrapText="1" indent="1"/>
    </xf>
    <xf numFmtId="0" fontId="32" fillId="0" borderId="0" xfId="6" applyFont="1" applyAlignment="1">
      <alignment vertical="top" wrapText="1"/>
    </xf>
    <xf numFmtId="0" fontId="28" fillId="0" borderId="1" xfId="6" applyFont="1" applyBorder="1" applyAlignment="1">
      <alignment horizontal="left" vertical="center"/>
    </xf>
    <xf numFmtId="0" fontId="28" fillId="0" borderId="0" xfId="6" applyFont="1" applyAlignment="1">
      <alignment horizontal="center"/>
    </xf>
    <xf numFmtId="0" fontId="29" fillId="0" borderId="15" xfId="6" applyFont="1" applyBorder="1" applyAlignment="1">
      <alignment horizontal="left" vertical="center" wrapText="1" indent="1"/>
    </xf>
    <xf numFmtId="0" fontId="29" fillId="0" borderId="21" xfId="6" applyFont="1" applyBorder="1" applyAlignment="1">
      <alignment horizontal="left" vertical="center" wrapText="1" indent="1"/>
    </xf>
    <xf numFmtId="0" fontId="29" fillId="0" borderId="13" xfId="6" applyFont="1" applyBorder="1" applyAlignment="1">
      <alignment horizontal="left" vertical="center" wrapText="1" indent="1"/>
    </xf>
    <xf numFmtId="0" fontId="28" fillId="0" borderId="1" xfId="6" applyFont="1" applyBorder="1" applyAlignment="1">
      <alignment horizontal="center"/>
    </xf>
    <xf numFmtId="0" fontId="57" fillId="7" borderId="1" xfId="6" applyFont="1" applyFill="1" applyBorder="1" applyAlignment="1">
      <alignment horizontal="left"/>
    </xf>
    <xf numFmtId="0" fontId="28" fillId="7" borderId="1" xfId="6" applyFont="1" applyFill="1" applyBorder="1" applyAlignment="1">
      <alignment horizontal="left" vertical="center" wrapText="1"/>
    </xf>
    <xf numFmtId="0" fontId="44" fillId="6" borderId="10" xfId="6" applyFont="1" applyFill="1" applyBorder="1" applyAlignment="1">
      <alignment horizontal="left" vertical="center"/>
    </xf>
    <xf numFmtId="4" fontId="29" fillId="0" borderId="1" xfId="5" applyNumberFormat="1" applyFont="1" applyFill="1" applyBorder="1" applyAlignment="1">
      <alignment vertical="center" wrapText="1"/>
    </xf>
    <xf numFmtId="4" fontId="29" fillId="7" borderId="1" xfId="5" applyNumberFormat="1" applyFont="1" applyFill="1" applyBorder="1" applyAlignment="1">
      <alignment vertical="center" wrapText="1"/>
    </xf>
    <xf numFmtId="4" fontId="38" fillId="6" borderId="1" xfId="6" applyNumberFormat="1" applyFont="1" applyFill="1" applyBorder="1" applyAlignment="1">
      <alignment vertical="center" wrapText="1"/>
    </xf>
    <xf numFmtId="0" fontId="28" fillId="6" borderId="1" xfId="6" applyFont="1" applyFill="1" applyBorder="1" applyAlignment="1">
      <alignment horizontal="left" indent="1"/>
    </xf>
    <xf numFmtId="20" fontId="28" fillId="0" borderId="0" xfId="6" applyNumberFormat="1" applyFont="1" applyBorder="1" applyAlignment="1">
      <alignment horizontal="left" wrapText="1"/>
    </xf>
    <xf numFmtId="0" fontId="57" fillId="6" borderId="1" xfId="6" applyFont="1" applyFill="1" applyBorder="1" applyAlignment="1">
      <alignment horizontal="left" wrapText="1"/>
    </xf>
    <xf numFmtId="0" fontId="28" fillId="6" borderId="1" xfId="6" applyFont="1" applyFill="1" applyBorder="1" applyAlignment="1">
      <alignment horizontal="center"/>
    </xf>
    <xf numFmtId="168" fontId="29" fillId="6" borderId="1" xfId="6" applyNumberFormat="1" applyFont="1" applyFill="1" applyBorder="1" applyAlignment="1">
      <alignment vertical="center"/>
    </xf>
    <xf numFmtId="0" fontId="32" fillId="0" borderId="0" xfId="6" applyFont="1" applyAlignment="1">
      <alignment horizontal="center"/>
    </xf>
    <xf numFmtId="0" fontId="29" fillId="0" borderId="6" xfId="6" applyFont="1" applyBorder="1" applyAlignment="1">
      <alignment horizontal="left" vertical="center" wrapText="1" indent="1"/>
    </xf>
    <xf numFmtId="0" fontId="53" fillId="0" borderId="0" xfId="6" applyFont="1" applyAlignment="1">
      <alignment horizontal="center" wrapText="1"/>
    </xf>
    <xf numFmtId="0" fontId="29" fillId="0" borderId="16" xfId="6" applyFont="1" applyBorder="1" applyAlignment="1">
      <alignment horizontal="left" vertical="center" wrapText="1" indent="1"/>
    </xf>
    <xf numFmtId="0" fontId="32" fillId="0" borderId="0" xfId="6" applyFont="1" applyAlignment="1">
      <alignment horizontal="left" vertical="top" wrapText="1"/>
    </xf>
    <xf numFmtId="0" fontId="29" fillId="0" borderId="0" xfId="4" applyFont="1" applyFill="1" applyBorder="1" applyAlignment="1">
      <alignment horizontal="left" vertical="center"/>
    </xf>
    <xf numFmtId="4" fontId="29" fillId="0" borderId="5" xfId="5" applyNumberFormat="1" applyFont="1" applyBorder="1" applyAlignment="1">
      <alignment horizontal="right" vertical="center"/>
    </xf>
    <xf numFmtId="166" fontId="38" fillId="7" borderId="1" xfId="5" applyNumberFormat="1" applyFont="1" applyFill="1" applyBorder="1" applyAlignment="1">
      <alignment horizontal="right" vertical="center"/>
    </xf>
    <xf numFmtId="0" fontId="56" fillId="7" borderId="0" xfId="6" applyFont="1" applyFill="1" applyAlignment="1">
      <alignment horizontal="center"/>
    </xf>
    <xf numFmtId="4" fontId="38" fillId="6" borderId="1" xfId="5" applyNumberFormat="1" applyFont="1" applyFill="1" applyBorder="1" applyAlignment="1">
      <alignment horizontal="right" vertical="center"/>
    </xf>
    <xf numFmtId="0" fontId="46" fillId="6" borderId="1" xfId="6" applyFont="1" applyFill="1" applyBorder="1" applyAlignment="1">
      <alignment vertical="center" wrapText="1"/>
    </xf>
    <xf numFmtId="4" fontId="27" fillId="0" borderId="1" xfId="6" applyNumberFormat="1" applyFont="1" applyBorder="1" applyAlignment="1">
      <alignment horizontal="right" vertical="center"/>
    </xf>
    <xf numFmtId="0" fontId="4" fillId="0" borderId="1" xfId="6" applyFont="1" applyBorder="1" applyAlignment="1">
      <alignment horizontal="left" vertical="center" wrapText="1" indent="1"/>
    </xf>
    <xf numFmtId="0" fontId="4" fillId="0" borderId="1" xfId="6" applyFont="1" applyBorder="1" applyAlignment="1">
      <alignment horizontal="left" wrapText="1" indent="1"/>
    </xf>
    <xf numFmtId="0" fontId="4" fillId="0" borderId="1" xfId="6" applyFont="1" applyBorder="1" applyAlignment="1">
      <alignment horizontal="left" indent="1"/>
    </xf>
    <xf numFmtId="0" fontId="1" fillId="0" borderId="1" xfId="6" applyFont="1" applyBorder="1" applyAlignment="1">
      <alignment horizontal="left" indent="1"/>
    </xf>
    <xf numFmtId="0" fontId="1" fillId="0" borderId="1" xfId="6" applyFont="1" applyBorder="1" applyAlignment="1">
      <alignment horizontal="center"/>
    </xf>
    <xf numFmtId="0" fontId="27" fillId="0" borderId="7" xfId="6" applyFont="1" applyBorder="1" applyAlignment="1">
      <alignment wrapText="1"/>
    </xf>
    <xf numFmtId="4" fontId="46" fillId="6" borderId="1" xfId="6" applyNumberFormat="1" applyFont="1" applyFill="1" applyBorder="1" applyAlignment="1">
      <alignment horizontal="right" vertical="center"/>
    </xf>
    <xf numFmtId="0" fontId="44" fillId="6" borderId="0" xfId="6" applyFont="1" applyFill="1" applyBorder="1" applyAlignment="1">
      <alignment horizontal="left" vertical="center" wrapText="1"/>
    </xf>
    <xf numFmtId="0" fontId="38" fillId="6" borderId="0" xfId="6" applyFont="1" applyFill="1" applyAlignment="1">
      <alignment horizontal="left" vertical="center"/>
    </xf>
    <xf numFmtId="0" fontId="29" fillId="0" borderId="5" xfId="6" applyFont="1" applyBorder="1" applyAlignment="1">
      <alignment horizontal="left" indent="1"/>
    </xf>
    <xf numFmtId="0" fontId="29" fillId="0" borderId="6" xfId="6" applyFont="1" applyBorder="1" applyAlignment="1">
      <alignment horizontal="left" indent="1"/>
    </xf>
    <xf numFmtId="166" fontId="28" fillId="0" borderId="0" xfId="5" applyNumberFormat="1" applyFont="1" applyFill="1" applyBorder="1" applyAlignment="1">
      <alignment horizontal="right" vertical="center"/>
    </xf>
    <xf numFmtId="0" fontId="28" fillId="0" borderId="1" xfId="6" quotePrefix="1" applyFont="1" applyBorder="1"/>
    <xf numFmtId="0" fontId="29" fillId="0" borderId="1" xfId="6" quotePrefix="1" applyFont="1" applyBorder="1" applyAlignment="1">
      <alignment horizontal="left" wrapText="1" indent="1"/>
    </xf>
    <xf numFmtId="0" fontId="34" fillId="0" borderId="1" xfId="6" applyFont="1" applyBorder="1" applyAlignment="1">
      <alignment wrapText="1"/>
    </xf>
    <xf numFmtId="0" fontId="44" fillId="6" borderId="1" xfId="6" applyFont="1" applyFill="1" applyBorder="1" applyAlignment="1">
      <alignment vertical="center" wrapText="1"/>
    </xf>
    <xf numFmtId="4" fontId="34" fillId="0" borderId="1" xfId="6" applyNumberFormat="1" applyFont="1" applyBorder="1" applyAlignment="1">
      <alignment horizontal="right" vertical="center"/>
    </xf>
    <xf numFmtId="0" fontId="34" fillId="0" borderId="1" xfId="6" applyFont="1" applyBorder="1" applyAlignment="1">
      <alignment vertical="center" wrapText="1"/>
    </xf>
    <xf numFmtId="4" fontId="38" fillId="6" borderId="1" xfId="6" applyNumberFormat="1" applyFont="1" applyFill="1" applyBorder="1" applyAlignment="1">
      <alignment horizontal="right" vertical="center"/>
    </xf>
    <xf numFmtId="0" fontId="38" fillId="6" borderId="0" xfId="6" applyFont="1" applyFill="1" applyAlignment="1">
      <alignment horizontal="left" vertical="top" wrapText="1"/>
    </xf>
    <xf numFmtId="20" fontId="29" fillId="0" borderId="1" xfId="6" applyNumberFormat="1" applyFont="1" applyBorder="1" applyAlignment="1">
      <alignment horizontal="left" indent="1"/>
    </xf>
    <xf numFmtId="0" fontId="32" fillId="0" borderId="1" xfId="6" applyFont="1" applyBorder="1" applyAlignment="1">
      <alignment horizontal="left" vertical="center" wrapText="1"/>
    </xf>
    <xf numFmtId="4" fontId="44" fillId="6" borderId="1" xfId="6" applyNumberFormat="1" applyFont="1" applyFill="1" applyBorder="1" applyAlignment="1">
      <alignment horizontal="right" vertical="center"/>
    </xf>
    <xf numFmtId="0" fontId="28" fillId="0" borderId="0" xfId="6" quotePrefix="1" applyFont="1" applyAlignment="1">
      <alignment vertical="center"/>
    </xf>
    <xf numFmtId="0" fontId="29" fillId="0" borderId="6" xfId="6" applyFont="1" applyBorder="1" applyAlignment="1">
      <alignment horizontal="left" wrapText="1" indent="1"/>
    </xf>
    <xf numFmtId="0" fontId="28" fillId="0" borderId="1" xfId="6" quotePrefix="1" applyFont="1" applyBorder="1" applyAlignment="1">
      <alignment wrapText="1"/>
    </xf>
    <xf numFmtId="4" fontId="38" fillId="6" borderId="1" xfId="5" applyNumberFormat="1" applyFont="1" applyFill="1" applyBorder="1" applyAlignment="1">
      <alignment horizontal="right" vertical="center" wrapText="1" indent="1"/>
    </xf>
    <xf numFmtId="4" fontId="44" fillId="6" borderId="1" xfId="5" applyNumberFormat="1" applyFont="1" applyFill="1" applyBorder="1" applyAlignment="1">
      <alignment horizontal="right" vertical="center" wrapText="1" indent="1"/>
    </xf>
    <xf numFmtId="0" fontId="44" fillId="6" borderId="1" xfId="6" applyFont="1" applyFill="1" applyBorder="1" applyAlignment="1">
      <alignment horizontal="left" vertical="center" wrapText="1"/>
    </xf>
    <xf numFmtId="0" fontId="38" fillId="6" borderId="1" xfId="6" applyFont="1" applyFill="1" applyBorder="1" applyAlignment="1">
      <alignment horizontal="left" vertical="center"/>
    </xf>
    <xf numFmtId="0" fontId="59" fillId="6" borderId="1" xfId="6" applyFont="1" applyFill="1" applyBorder="1" applyAlignment="1">
      <alignment horizontal="left" vertical="center" wrapText="1"/>
    </xf>
    <xf numFmtId="0" fontId="59" fillId="6" borderId="1" xfId="6" applyFont="1" applyFill="1" applyBorder="1" applyAlignment="1">
      <alignment horizontal="left" vertical="center"/>
    </xf>
    <xf numFmtId="0" fontId="44" fillId="6" borderId="1" xfId="4" applyFont="1" applyFill="1" applyBorder="1" applyAlignment="1">
      <alignment horizontal="left" vertical="center"/>
    </xf>
    <xf numFmtId="0" fontId="44" fillId="6" borderId="1" xfId="6" applyFont="1" applyFill="1" applyBorder="1" applyAlignment="1">
      <alignment horizontal="left" vertical="center"/>
    </xf>
    <xf numFmtId="0" fontId="29" fillId="0" borderId="0" xfId="6" applyFont="1" applyAlignment="1">
      <alignment horizontal="left"/>
    </xf>
    <xf numFmtId="0" fontId="30" fillId="0" borderId="0" xfId="6" applyFont="1" applyAlignment="1">
      <alignment wrapText="1"/>
    </xf>
    <xf numFmtId="0" fontId="32" fillId="0" borderId="10" xfId="6" applyFont="1" applyBorder="1" applyAlignment="1">
      <alignment horizontal="left" wrapText="1"/>
    </xf>
    <xf numFmtId="0" fontId="38" fillId="0" borderId="1" xfId="6" applyFont="1" applyBorder="1" applyAlignment="1">
      <alignment horizontal="left" indent="1"/>
    </xf>
    <xf numFmtId="167" fontId="34" fillId="0" borderId="21" xfId="6" applyNumberFormat="1" applyFont="1" applyBorder="1"/>
    <xf numFmtId="0" fontId="49" fillId="0" borderId="19" xfId="6" applyFont="1" applyFill="1" applyBorder="1" applyAlignment="1">
      <alignment horizontal="left" wrapText="1" indent="1"/>
    </xf>
    <xf numFmtId="4" fontId="34" fillId="0" borderId="1" xfId="5" applyNumberFormat="1" applyFont="1" applyFill="1" applyBorder="1" applyAlignment="1">
      <alignment horizontal="right" vertical="center" wrapText="1"/>
    </xf>
    <xf numFmtId="4" fontId="38" fillId="6" borderId="1" xfId="6" applyNumberFormat="1" applyFont="1" applyFill="1" applyBorder="1" applyAlignment="1">
      <alignment horizontal="right" vertical="center" wrapText="1"/>
    </xf>
    <xf numFmtId="0" fontId="28" fillId="0" borderId="0" xfId="6" applyFont="1" applyAlignment="1">
      <alignment horizontal="left"/>
    </xf>
    <xf numFmtId="0" fontId="29" fillId="0" borderId="0" xfId="6" applyFont="1" applyAlignment="1">
      <alignment horizontal="left" vertical="center" wrapText="1" indent="4"/>
    </xf>
    <xf numFmtId="0" fontId="32" fillId="0" borderId="0" xfId="6" applyFont="1" applyAlignment="1">
      <alignment horizontal="justify" vertical="top" wrapText="1"/>
    </xf>
    <xf numFmtId="166" fontId="29" fillId="0" borderId="0" xfId="5" applyNumberFormat="1" applyFont="1" applyAlignment="1">
      <alignment horizontal="right" vertical="center"/>
    </xf>
    <xf numFmtId="0" fontId="29" fillId="0" borderId="1" xfId="6" applyFont="1" applyBorder="1" applyAlignment="1">
      <alignment vertical="center" wrapText="1"/>
    </xf>
    <xf numFmtId="0" fontId="28" fillId="0" borderId="1" xfId="6" applyFont="1" applyBorder="1" applyAlignment="1">
      <alignment horizontal="left" vertical="center" wrapText="1" indent="1"/>
    </xf>
    <xf numFmtId="4" fontId="29" fillId="0" borderId="1" xfId="5" applyNumberFormat="1" applyFont="1" applyBorder="1" applyAlignment="1">
      <alignment horizontal="right" indent="1"/>
    </xf>
    <xf numFmtId="0" fontId="34" fillId="0" borderId="1" xfId="5" applyNumberFormat="1" applyFont="1" applyBorder="1" applyAlignment="1">
      <alignment horizontal="center"/>
    </xf>
    <xf numFmtId="4" fontId="44" fillId="6" borderId="1" xfId="6" applyNumberFormat="1" applyFont="1" applyFill="1" applyBorder="1" applyAlignment="1">
      <alignment wrapText="1"/>
    </xf>
    <xf numFmtId="4" fontId="44" fillId="6" borderId="1" xfId="6" applyNumberFormat="1" applyFont="1" applyFill="1" applyBorder="1" applyAlignment="1">
      <alignment vertical="center" wrapText="1"/>
    </xf>
    <xf numFmtId="0" fontId="60" fillId="0" borderId="0" xfId="6" applyFont="1" applyAlignment="1">
      <alignment horizontal="left" vertical="center"/>
    </xf>
    <xf numFmtId="0" fontId="61" fillId="0" borderId="0" xfId="6" applyFont="1" applyAlignment="1">
      <alignment horizontal="center" wrapText="1"/>
    </xf>
    <xf numFmtId="0" fontId="28" fillId="6" borderId="1" xfId="6" applyFont="1" applyFill="1" applyBorder="1" applyAlignment="1">
      <alignment horizontal="center" wrapText="1"/>
    </xf>
    <xf numFmtId="0" fontId="57" fillId="7" borderId="1" xfId="6" applyFont="1" applyFill="1" applyBorder="1" applyAlignment="1">
      <alignment horizontal="center" wrapText="1"/>
    </xf>
    <xf numFmtId="0" fontId="55" fillId="0" borderId="0" xfId="6" applyFont="1" applyAlignment="1">
      <alignment wrapText="1"/>
    </xf>
    <xf numFmtId="166" fontId="62" fillId="0" borderId="0" xfId="5" applyNumberFormat="1" applyFont="1" applyFill="1" applyBorder="1" applyAlignment="1">
      <alignment horizontal="justify" vertical="center"/>
    </xf>
    <xf numFmtId="0" fontId="29" fillId="0" borderId="0" xfId="6" applyFont="1" applyAlignment="1">
      <alignment horizontal="center" vertical="center"/>
    </xf>
    <xf numFmtId="166" fontId="44" fillId="6" borderId="9" xfId="5" quotePrefix="1" applyNumberFormat="1" applyFont="1" applyFill="1" applyBorder="1" applyAlignment="1">
      <alignment horizontal="center" vertical="center" wrapText="1"/>
    </xf>
    <xf numFmtId="0" fontId="40" fillId="5" borderId="0" xfId="6" applyFont="1" applyFill="1" applyAlignment="1">
      <alignment horizontal="left" vertical="center"/>
    </xf>
    <xf numFmtId="166" fontId="44" fillId="6" borderId="0" xfId="5" quotePrefix="1" applyNumberFormat="1" applyFont="1" applyFill="1" applyBorder="1" applyAlignment="1">
      <alignment horizontal="center" vertical="center" wrapText="1"/>
    </xf>
    <xf numFmtId="166" fontId="44" fillId="7" borderId="1" xfId="5" applyNumberFormat="1" applyFont="1" applyFill="1" applyBorder="1" applyAlignment="1">
      <alignment horizontal="right" vertical="center"/>
    </xf>
    <xf numFmtId="0" fontId="44" fillId="6" borderId="1" xfId="6" applyFont="1" applyFill="1" applyBorder="1" applyAlignment="1">
      <alignment horizontal="center" wrapText="1"/>
    </xf>
    <xf numFmtId="0" fontId="28" fillId="4" borderId="1" xfId="6" applyFont="1" applyFill="1" applyBorder="1" applyAlignment="1">
      <alignment horizontal="center" vertical="center" wrapText="1"/>
    </xf>
    <xf numFmtId="0" fontId="35" fillId="0" borderId="0" xfId="6" applyFont="1" applyAlignment="1">
      <alignment vertical="center"/>
    </xf>
    <xf numFmtId="0" fontId="32" fillId="0" borderId="0" xfId="6" applyFont="1" applyAlignment="1">
      <alignment horizontal="left" vertical="top"/>
    </xf>
    <xf numFmtId="0" fontId="55" fillId="0" borderId="0" xfId="4" applyFont="1" applyBorder="1" applyAlignment="1">
      <alignment horizontal="center" vertical="center"/>
    </xf>
    <xf numFmtId="3" fontId="34" fillId="0" borderId="1" xfId="4" applyNumberFormat="1" applyFont="1" applyBorder="1" applyAlignment="1" applyProtection="1">
      <alignment horizontal="center" vertical="center"/>
      <protection locked="0"/>
    </xf>
    <xf numFmtId="3" fontId="38" fillId="6" borderId="1" xfId="4" applyNumberFormat="1" applyFont="1" applyFill="1" applyBorder="1" applyAlignment="1" applyProtection="1">
      <alignment horizontal="center" vertical="center" wrapText="1"/>
    </xf>
    <xf numFmtId="0" fontId="29" fillId="0" borderId="0" xfId="4" applyFont="1" applyFill="1" applyBorder="1" applyAlignment="1" applyProtection="1">
      <alignment horizontal="center" vertical="center" wrapText="1"/>
    </xf>
    <xf numFmtId="0" fontId="29" fillId="0" borderId="37" xfId="6" applyFont="1" applyBorder="1" applyAlignment="1">
      <alignment horizontal="left" vertical="center" wrapText="1" indent="1"/>
    </xf>
    <xf numFmtId="3" fontId="38" fillId="6" borderId="38" xfId="4" applyNumberFormat="1" applyFont="1" applyFill="1" applyBorder="1" applyAlignment="1" applyProtection="1">
      <alignment horizontal="center" vertical="center" wrapText="1"/>
    </xf>
    <xf numFmtId="0" fontId="38" fillId="6" borderId="37" xfId="6" applyFont="1" applyFill="1" applyBorder="1" applyAlignment="1">
      <alignment horizontal="left" vertical="center" wrapText="1" indent="1"/>
    </xf>
    <xf numFmtId="0" fontId="38" fillId="6" borderId="39" xfId="6" applyFont="1" applyFill="1" applyBorder="1" applyAlignment="1">
      <alignment horizontal="left" vertical="center" wrapText="1" indent="1"/>
    </xf>
    <xf numFmtId="3" fontId="38" fillId="6" borderId="25" xfId="4" applyNumberFormat="1" applyFont="1" applyFill="1" applyBorder="1" applyAlignment="1" applyProtection="1">
      <alignment horizontal="center" vertical="center" wrapText="1"/>
    </xf>
    <xf numFmtId="3" fontId="38" fillId="6" borderId="26" xfId="4" applyNumberFormat="1" applyFont="1" applyFill="1" applyBorder="1" applyAlignment="1" applyProtection="1">
      <alignment horizontal="center" vertical="center" wrapText="1"/>
    </xf>
    <xf numFmtId="0" fontId="29" fillId="0" borderId="0" xfId="4" applyFont="1" applyFill="1" applyBorder="1" applyAlignment="1">
      <alignment horizontal="center" vertical="center" wrapText="1"/>
    </xf>
    <xf numFmtId="0" fontId="29" fillId="0" borderId="37" xfId="6" applyFont="1" applyBorder="1" applyAlignment="1">
      <alignment horizontal="left" vertical="center" indent="1"/>
    </xf>
    <xf numFmtId="0" fontId="28" fillId="0" borderId="1" xfId="6" applyFont="1" applyBorder="1" applyAlignment="1">
      <alignment horizontal="center" vertical="center" wrapText="1"/>
    </xf>
    <xf numFmtId="0" fontId="38" fillId="6" borderId="0" xfId="6" applyFont="1" applyFill="1" applyAlignment="1">
      <alignment horizontal="left" vertical="top" wrapText="1"/>
    </xf>
    <xf numFmtId="0" fontId="29" fillId="0" borderId="41" xfId="6" applyFont="1" applyBorder="1" applyAlignment="1">
      <alignment horizontal="left" vertical="center" wrapText="1" indent="1"/>
    </xf>
    <xf numFmtId="3" fontId="34" fillId="0" borderId="42" xfId="4" applyNumberFormat="1" applyFont="1" applyBorder="1" applyAlignment="1" applyProtection="1">
      <alignment horizontal="center" vertical="center"/>
      <protection locked="0"/>
    </xf>
    <xf numFmtId="3" fontId="38" fillId="6" borderId="43" xfId="4" applyNumberFormat="1" applyFont="1" applyFill="1" applyBorder="1" applyAlignment="1" applyProtection="1">
      <alignment horizontal="center" vertical="center" wrapText="1"/>
    </xf>
    <xf numFmtId="0" fontId="38" fillId="6" borderId="37" xfId="6" applyFont="1" applyFill="1" applyBorder="1" applyAlignment="1">
      <alignment horizontal="center" vertical="center" wrapText="1"/>
    </xf>
    <xf numFmtId="0" fontId="29" fillId="0" borderId="37" xfId="6" applyFont="1" applyBorder="1" applyAlignment="1">
      <alignment horizontal="left" vertical="center" wrapText="1" indent="2"/>
    </xf>
    <xf numFmtId="3" fontId="44" fillId="6" borderId="26" xfId="4" applyNumberFormat="1" applyFont="1" applyFill="1" applyBorder="1" applyAlignment="1" applyProtection="1">
      <alignment horizontal="center" vertical="center" wrapText="1"/>
    </xf>
    <xf numFmtId="0" fontId="28" fillId="0" borderId="0" xfId="6" applyFont="1" applyAlignment="1">
      <alignment horizontal="left" vertical="justify"/>
    </xf>
    <xf numFmtId="0" fontId="29" fillId="2" borderId="0" xfId="6" applyFont="1" applyFill="1" applyAlignment="1">
      <alignment horizontal="left" vertical="center"/>
    </xf>
    <xf numFmtId="0" fontId="29" fillId="0" borderId="1" xfId="6" applyFont="1" applyBorder="1" applyAlignment="1">
      <alignment horizontal="center"/>
    </xf>
    <xf numFmtId="0" fontId="29" fillId="0" borderId="1" xfId="6" quotePrefix="1" applyFont="1" applyBorder="1" applyAlignment="1">
      <alignment horizontal="center"/>
    </xf>
    <xf numFmtId="0" fontId="29" fillId="0" borderId="0" xfId="4" applyFont="1" applyAlignment="1">
      <alignment horizontal="right"/>
    </xf>
    <xf numFmtId="0" fontId="29" fillId="0" borderId="0" xfId="4" applyFont="1" applyBorder="1" applyAlignment="1">
      <alignment horizontal="right"/>
    </xf>
    <xf numFmtId="0" fontId="28" fillId="0" borderId="0" xfId="6" applyFont="1" applyAlignment="1">
      <alignment horizontal="center" wrapText="1"/>
    </xf>
    <xf numFmtId="0" fontId="28" fillId="0" borderId="0" xfId="4" applyFont="1" applyFill="1" applyBorder="1" applyAlignment="1">
      <alignment horizontal="right"/>
    </xf>
    <xf numFmtId="0" fontId="29" fillId="0" borderId="0" xfId="4" applyFont="1"/>
    <xf numFmtId="0" fontId="29" fillId="0" borderId="0" xfId="4" applyFont="1" applyBorder="1"/>
    <xf numFmtId="4" fontId="34" fillId="0" borderId="1" xfId="4" applyNumberFormat="1" applyFont="1" applyFill="1" applyBorder="1" applyAlignment="1">
      <alignment horizontal="right" vertical="center"/>
    </xf>
    <xf numFmtId="4" fontId="34" fillId="0" borderId="1" xfId="4" applyNumberFormat="1" applyFont="1" applyBorder="1" applyAlignment="1">
      <alignment horizontal="right" vertical="center"/>
    </xf>
    <xf numFmtId="4" fontId="38" fillId="6" borderId="1" xfId="4" applyNumberFormat="1" applyFont="1" applyFill="1" applyBorder="1" applyAlignment="1">
      <alignment horizontal="right" vertical="center"/>
    </xf>
    <xf numFmtId="0" fontId="44" fillId="6" borderId="9" xfId="6" applyFont="1" applyFill="1" applyBorder="1" applyAlignment="1">
      <alignment horizontal="center" wrapText="1"/>
    </xf>
    <xf numFmtId="0" fontId="44" fillId="0" borderId="0" xfId="6" applyFont="1" applyAlignment="1">
      <alignment horizontal="left" vertical="center"/>
    </xf>
    <xf numFmtId="0" fontId="29" fillId="0" borderId="1" xfId="6" applyFont="1" applyBorder="1" applyAlignment="1">
      <alignment horizontal="center" wrapText="1"/>
    </xf>
    <xf numFmtId="0" fontId="28" fillId="0" borderId="0" xfId="6" applyFont="1" applyAlignment="1">
      <alignment horizontal="center" vertical="center" wrapText="1"/>
    </xf>
    <xf numFmtId="0" fontId="29" fillId="0" borderId="0" xfId="6" applyFont="1" applyAlignment="1">
      <alignment vertical="center" wrapText="1"/>
    </xf>
    <xf numFmtId="0" fontId="29" fillId="0" borderId="1" xfId="6" applyFont="1" applyBorder="1" applyAlignment="1">
      <alignment wrapText="1"/>
    </xf>
    <xf numFmtId="0" fontId="29" fillId="0" borderId="8" xfId="6" applyFont="1" applyBorder="1"/>
    <xf numFmtId="0" fontId="29" fillId="0" borderId="12" xfId="6" applyFont="1" applyBorder="1" applyAlignment="1">
      <alignment horizontal="left" vertical="center" wrapText="1" indent="1"/>
    </xf>
    <xf numFmtId="0" fontId="29" fillId="0" borderId="14" xfId="6" applyFont="1" applyBorder="1" applyAlignment="1">
      <alignment horizontal="left" vertical="center" wrapText="1" indent="1"/>
    </xf>
    <xf numFmtId="4" fontId="29" fillId="0" borderId="22" xfId="4" applyNumberFormat="1" applyFont="1" applyBorder="1" applyAlignment="1">
      <alignment vertical="center" wrapText="1"/>
    </xf>
    <xf numFmtId="4" fontId="38" fillId="6" borderId="1" xfId="4" applyNumberFormat="1" applyFont="1" applyFill="1" applyBorder="1" applyAlignment="1">
      <alignment vertical="center" wrapText="1"/>
    </xf>
    <xf numFmtId="0" fontId="44" fillId="6" borderId="1" xfId="6" applyFont="1" applyFill="1" applyBorder="1" applyAlignment="1">
      <alignment horizontal="left" vertical="center" indent="1"/>
    </xf>
    <xf numFmtId="4" fontId="38" fillId="6" borderId="1" xfId="4" applyNumberFormat="1" applyFont="1" applyFill="1" applyBorder="1" applyAlignment="1">
      <alignment horizontal="right" vertical="center" wrapText="1"/>
    </xf>
    <xf numFmtId="4" fontId="38" fillId="6" borderId="1" xfId="4" applyNumberFormat="1" applyFont="1" applyFill="1" applyBorder="1" applyAlignment="1">
      <alignment horizontal="right" wrapText="1"/>
    </xf>
    <xf numFmtId="0" fontId="28" fillId="0" borderId="0" xfId="6" applyFont="1" applyAlignment="1">
      <alignment horizontal="right" wrapText="1"/>
    </xf>
    <xf numFmtId="0" fontId="30" fillId="0" borderId="0" xfId="6" applyFont="1" applyAlignment="1">
      <alignment horizontal="right" vertical="center"/>
    </xf>
    <xf numFmtId="0" fontId="29" fillId="0" borderId="5" xfId="6" quotePrefix="1" applyFont="1" applyBorder="1" applyAlignment="1">
      <alignment horizontal="left" vertical="center" wrapText="1" indent="1"/>
    </xf>
    <xf numFmtId="0" fontId="29" fillId="0" borderId="6" xfId="6" quotePrefix="1" applyFont="1" applyBorder="1" applyAlignment="1">
      <alignment horizontal="left" vertical="center" wrapText="1" indent="1"/>
    </xf>
    <xf numFmtId="0" fontId="29" fillId="0" borderId="16" xfId="6" quotePrefix="1" applyFont="1" applyBorder="1" applyAlignment="1">
      <alignment horizontal="left" vertical="center" wrapText="1" indent="1"/>
    </xf>
    <xf numFmtId="0" fontId="29" fillId="0" borderId="7" xfId="6" quotePrefix="1" applyFont="1" applyBorder="1" applyAlignment="1">
      <alignment horizontal="left" vertical="center" wrapText="1" indent="1"/>
    </xf>
    <xf numFmtId="0" fontId="44" fillId="6" borderId="9" xfId="6" applyFont="1" applyFill="1" applyBorder="1" applyAlignment="1">
      <alignment vertical="center" wrapText="1"/>
    </xf>
    <xf numFmtId="0" fontId="32" fillId="0" borderId="0" xfId="6" applyFont="1" applyAlignment="1">
      <alignment horizontal="left" vertical="justify"/>
    </xf>
    <xf numFmtId="0" fontId="35" fillId="8" borderId="0" xfId="6" applyFont="1" applyFill="1" applyAlignment="1">
      <alignment horizontal="left" indent="1"/>
    </xf>
    <xf numFmtId="0" fontId="51" fillId="8" borderId="1" xfId="6" applyFont="1" applyFill="1" applyBorder="1" applyAlignment="1">
      <alignment horizontal="left" vertical="center"/>
    </xf>
    <xf numFmtId="0" fontId="44" fillId="8" borderId="1" xfId="6" applyFont="1" applyFill="1" applyBorder="1" applyAlignment="1">
      <alignment horizontal="left" vertical="center"/>
    </xf>
    <xf numFmtId="0" fontId="26" fillId="6" borderId="0" xfId="6" applyFill="1"/>
    <xf numFmtId="0" fontId="26" fillId="6" borderId="0" xfId="6" applyFill="1" applyAlignment="1">
      <alignment vertical="top" wrapText="1"/>
    </xf>
    <xf numFmtId="0" fontId="1" fillId="6" borderId="0" xfId="6" applyFont="1" applyFill="1" applyAlignment="1">
      <alignment vertical="top"/>
    </xf>
    <xf numFmtId="0" fontId="4" fillId="6" borderId="0" xfId="6" applyFont="1" applyFill="1" applyAlignment="1">
      <alignment horizontal="left"/>
    </xf>
    <xf numFmtId="0" fontId="4" fillId="6" borderId="0" xfId="6" applyFont="1" applyFill="1" applyAlignment="1">
      <alignment horizontal="right"/>
    </xf>
    <xf numFmtId="0" fontId="7" fillId="6" borderId="0" xfId="6" applyFont="1" applyFill="1" applyAlignment="1">
      <alignment horizontal="center" vertical="center" wrapText="1"/>
    </xf>
    <xf numFmtId="0" fontId="27" fillId="4" borderId="1" xfId="6" applyFont="1" applyFill="1" applyBorder="1" applyAlignment="1">
      <alignment horizontal="center" vertical="center" wrapText="1"/>
    </xf>
    <xf numFmtId="4" fontId="29" fillId="0" borderId="1" xfId="6" applyNumberFormat="1" applyFont="1" applyFill="1" applyBorder="1" applyAlignment="1">
      <alignment horizontal="center"/>
    </xf>
    <xf numFmtId="0" fontId="29" fillId="0" borderId="1" xfId="6" applyFont="1" applyFill="1" applyBorder="1" applyAlignment="1">
      <alignment horizontal="center"/>
    </xf>
    <xf numFmtId="0" fontId="28" fillId="0" borderId="1" xfId="6" applyFont="1" applyBorder="1" applyAlignment="1">
      <alignment horizontal="center" vertical="center" wrapText="1"/>
    </xf>
    <xf numFmtId="0" fontId="28" fillId="0" borderId="1" xfId="6" applyFont="1" applyBorder="1" applyAlignment="1">
      <alignment horizontal="center" vertical="center"/>
    </xf>
    <xf numFmtId="0" fontId="28" fillId="0" borderId="10" xfId="0" applyFont="1" applyBorder="1" applyAlignment="1">
      <alignment vertical="center"/>
    </xf>
    <xf numFmtId="0" fontId="28" fillId="0" borderId="1" xfId="0" applyFont="1" applyBorder="1" applyAlignment="1">
      <alignment horizontal="left" vertical="center"/>
    </xf>
    <xf numFmtId="0" fontId="28" fillId="0" borderId="23" xfId="0" applyFont="1" applyBorder="1" applyAlignment="1">
      <alignment horizontal="left" vertical="center"/>
    </xf>
    <xf numFmtId="0" fontId="63" fillId="0" borderId="1" xfId="6" applyFont="1" applyBorder="1"/>
    <xf numFmtId="0" fontId="38" fillId="6" borderId="17" xfId="6" applyFont="1" applyFill="1" applyBorder="1" applyAlignment="1">
      <alignment horizontal="left" vertical="top" wrapText="1" shrinkToFit="1"/>
    </xf>
    <xf numFmtId="0" fontId="38" fillId="6" borderId="1" xfId="6" applyFont="1" applyFill="1" applyBorder="1" applyAlignment="1">
      <alignment horizontal="left" vertical="top" wrapText="1" shrinkToFit="1"/>
    </xf>
    <xf numFmtId="0" fontId="38" fillId="6" borderId="0" xfId="6" applyFont="1" applyFill="1" applyAlignment="1">
      <alignment vertical="top"/>
    </xf>
    <xf numFmtId="0" fontId="34" fillId="6" borderId="1" xfId="6" applyFont="1" applyFill="1" applyBorder="1" applyAlignment="1">
      <alignment horizontal="left" wrapText="1" indent="1"/>
    </xf>
    <xf numFmtId="4" fontId="34" fillId="0" borderId="1" xfId="4" applyNumberFormat="1" applyFont="1" applyBorder="1" applyAlignment="1">
      <alignment horizontal="right" vertical="center" wrapText="1"/>
    </xf>
    <xf numFmtId="0" fontId="2" fillId="0" borderId="0" xfId="6" applyFont="1" applyAlignment="1">
      <alignment horizontal="right"/>
    </xf>
    <xf numFmtId="0" fontId="6" fillId="0" borderId="0" xfId="6" applyFont="1" applyAlignment="1">
      <alignment horizontal="left" vertical="justify" wrapText="1"/>
    </xf>
    <xf numFmtId="0" fontId="45" fillId="0" borderId="0" xfId="6" applyFont="1" applyAlignment="1">
      <alignment horizontal="center" wrapText="1"/>
    </xf>
    <xf numFmtId="0" fontId="45" fillId="6" borderId="21" xfId="6" applyFont="1" applyFill="1" applyBorder="1" applyAlignment="1">
      <alignment horizontal="left" vertical="center" wrapText="1"/>
    </xf>
    <xf numFmtId="0" fontId="45" fillId="6" borderId="0" xfId="6" applyFont="1" applyFill="1" applyBorder="1" applyAlignment="1">
      <alignment horizontal="left" vertical="center" wrapText="1"/>
    </xf>
    <xf numFmtId="0" fontId="45" fillId="6" borderId="27" xfId="6" applyFont="1" applyFill="1" applyBorder="1" applyAlignment="1">
      <alignment horizontal="left" vertical="center" wrapText="1"/>
    </xf>
    <xf numFmtId="0" fontId="9" fillId="0" borderId="0" xfId="6" applyFont="1" applyAlignment="1">
      <alignment horizontal="center" vertical="center" wrapText="1"/>
    </xf>
    <xf numFmtId="0" fontId="43" fillId="5" borderId="20" xfId="6" applyFont="1" applyFill="1" applyBorder="1" applyAlignment="1">
      <alignment horizontal="center" vertical="center" wrapText="1"/>
    </xf>
    <xf numFmtId="0" fontId="43" fillId="5" borderId="2" xfId="6" applyFont="1" applyFill="1" applyBorder="1" applyAlignment="1">
      <alignment horizontal="center" vertical="center" wrapText="1"/>
    </xf>
    <xf numFmtId="0" fontId="43" fillId="5" borderId="11" xfId="6" applyFont="1" applyFill="1" applyBorder="1" applyAlignment="1">
      <alignment horizontal="center" vertical="center" wrapText="1"/>
    </xf>
    <xf numFmtId="0" fontId="43" fillId="5" borderId="21" xfId="6" applyFont="1" applyFill="1" applyBorder="1" applyAlignment="1">
      <alignment horizontal="center" vertical="center" wrapText="1"/>
    </xf>
    <xf numFmtId="0" fontId="43" fillId="5" borderId="0" xfId="6" applyFont="1" applyFill="1" applyAlignment="1">
      <alignment horizontal="center" vertical="center" wrapText="1"/>
    </xf>
    <xf numFmtId="0" fontId="43" fillId="5" borderId="27" xfId="6" applyFont="1" applyFill="1" applyBorder="1" applyAlignment="1">
      <alignment horizontal="center" vertical="center" wrapText="1"/>
    </xf>
    <xf numFmtId="0" fontId="43" fillId="5" borderId="17" xfId="6" applyFont="1" applyFill="1" applyBorder="1" applyAlignment="1">
      <alignment horizontal="center" vertical="center" wrapText="1"/>
    </xf>
    <xf numFmtId="0" fontId="43" fillId="5" borderId="19" xfId="6" applyFont="1" applyFill="1" applyBorder="1" applyAlignment="1">
      <alignment horizontal="center" vertical="center" wrapText="1"/>
    </xf>
    <xf numFmtId="0" fontId="43" fillId="5" borderId="24" xfId="6" applyFont="1" applyFill="1" applyBorder="1" applyAlignment="1">
      <alignment horizontal="center" vertical="center" wrapText="1"/>
    </xf>
    <xf numFmtId="0" fontId="12" fillId="0" borderId="2" xfId="6" applyFont="1" applyBorder="1" applyAlignment="1">
      <alignment horizontal="center"/>
    </xf>
    <xf numFmtId="0" fontId="12" fillId="0" borderId="0" xfId="6" applyFont="1" applyAlignment="1">
      <alignment horizontal="center"/>
    </xf>
    <xf numFmtId="0" fontId="12" fillId="0" borderId="0" xfId="1" applyFont="1" applyAlignment="1" applyProtection="1">
      <alignment horizontal="justify" vertical="top" wrapText="1"/>
    </xf>
    <xf numFmtId="0" fontId="38" fillId="6" borderId="0" xfId="6" applyFont="1" applyFill="1" applyAlignment="1">
      <alignment horizontal="left" vertical="center" wrapText="1"/>
    </xf>
    <xf numFmtId="0" fontId="33" fillId="0" borderId="0" xfId="6" applyFont="1" applyAlignment="1">
      <alignment horizontal="justify" wrapText="1"/>
    </xf>
    <xf numFmtId="0" fontId="44" fillId="0" borderId="0" xfId="6" applyFont="1" applyAlignment="1">
      <alignment horizontal="left" wrapText="1"/>
    </xf>
    <xf numFmtId="0" fontId="38" fillId="6" borderId="10" xfId="6" applyFont="1" applyFill="1" applyBorder="1" applyAlignment="1">
      <alignment horizontal="left" vertical="top" wrapText="1"/>
    </xf>
    <xf numFmtId="0" fontId="38" fillId="6" borderId="8" xfId="6" applyFont="1" applyFill="1" applyBorder="1" applyAlignment="1">
      <alignment horizontal="left" vertical="top" wrapText="1"/>
    </xf>
    <xf numFmtId="0" fontId="44" fillId="6" borderId="0" xfId="6" applyFont="1" applyFill="1" applyAlignment="1">
      <alignment horizontal="left"/>
    </xf>
    <xf numFmtId="0" fontId="38" fillId="6" borderId="0" xfId="6" applyFont="1" applyFill="1" applyBorder="1" applyAlignment="1">
      <alignment horizontal="left" vertical="center" wrapText="1"/>
    </xf>
    <xf numFmtId="0" fontId="44" fillId="0" borderId="0" xfId="6" applyFont="1" applyAlignment="1">
      <alignment horizontal="center" vertical="center" wrapText="1"/>
    </xf>
    <xf numFmtId="0" fontId="44" fillId="6" borderId="0" xfId="6" applyFont="1" applyFill="1" applyBorder="1" applyAlignment="1">
      <alignment horizontal="justify" wrapText="1"/>
    </xf>
    <xf numFmtId="0" fontId="29" fillId="0" borderId="28" xfId="6" applyFont="1" applyBorder="1" applyAlignment="1">
      <alignment horizontal="left" vertical="center" wrapText="1"/>
    </xf>
    <xf numFmtId="0" fontId="29" fillId="0" borderId="29" xfId="6" applyFont="1" applyBorder="1" applyAlignment="1">
      <alignment horizontal="left" vertical="center" wrapText="1"/>
    </xf>
    <xf numFmtId="0" fontId="29" fillId="0" borderId="30" xfId="6" applyFont="1" applyBorder="1" applyAlignment="1">
      <alignment horizontal="left" vertical="center" wrapText="1"/>
    </xf>
    <xf numFmtId="0" fontId="28" fillId="0" borderId="0" xfId="6" applyFont="1" applyAlignment="1">
      <alignment horizontal="left" vertical="top"/>
    </xf>
    <xf numFmtId="0" fontId="38" fillId="6" borderId="0" xfId="6" applyFont="1" applyFill="1" applyAlignment="1">
      <alignment horizontal="justify" vertical="top" wrapText="1"/>
    </xf>
    <xf numFmtId="0" fontId="37" fillId="5" borderId="0" xfId="6" applyFont="1" applyFill="1" applyAlignment="1">
      <alignment horizontal="left" vertical="justify" wrapText="1"/>
    </xf>
    <xf numFmtId="0" fontId="28" fillId="0" borderId="2" xfId="6" applyFont="1" applyBorder="1" applyAlignment="1">
      <alignment horizontal="left" wrapText="1"/>
    </xf>
    <xf numFmtId="0" fontId="28" fillId="0" borderId="0" xfId="6" applyFont="1" applyAlignment="1">
      <alignment wrapText="1"/>
    </xf>
    <xf numFmtId="0" fontId="29" fillId="0" borderId="0" xfId="6" applyFont="1" applyAlignment="1">
      <alignment wrapText="1"/>
    </xf>
    <xf numFmtId="0" fontId="38" fillId="6" borderId="10" xfId="6" applyFont="1" applyFill="1" applyBorder="1" applyAlignment="1">
      <alignment horizontal="left" wrapText="1"/>
    </xf>
    <xf numFmtId="0" fontId="38" fillId="6" borderId="8" xfId="6" applyFont="1" applyFill="1" applyBorder="1" applyAlignment="1">
      <alignment horizontal="left" wrapText="1"/>
    </xf>
    <xf numFmtId="0" fontId="38" fillId="6" borderId="9" xfId="6" applyFont="1" applyFill="1" applyBorder="1" applyAlignment="1">
      <alignment horizontal="left" wrapText="1"/>
    </xf>
    <xf numFmtId="0" fontId="35" fillId="8" borderId="2" xfId="6" applyFont="1" applyFill="1" applyBorder="1" applyAlignment="1">
      <alignment horizontal="left"/>
    </xf>
    <xf numFmtId="0" fontId="28" fillId="0" borderId="0" xfId="6" applyFont="1" applyBorder="1" applyAlignment="1">
      <alignment horizontal="left" wrapText="1"/>
    </xf>
    <xf numFmtId="0" fontId="48" fillId="8" borderId="2" xfId="0" applyFont="1" applyFill="1" applyBorder="1" applyAlignment="1">
      <alignment horizontal="left" wrapText="1"/>
    </xf>
    <xf numFmtId="0" fontId="38" fillId="6" borderId="9" xfId="6" applyFont="1" applyFill="1" applyBorder="1" applyAlignment="1">
      <alignment horizontal="left" vertical="top" wrapText="1"/>
    </xf>
    <xf numFmtId="0" fontId="37" fillId="5" borderId="0" xfId="6" applyFont="1" applyFill="1" applyBorder="1" applyAlignment="1">
      <alignment horizontal="left" vertical="top" wrapText="1"/>
    </xf>
    <xf numFmtId="0" fontId="37" fillId="5" borderId="27" xfId="6" applyFont="1" applyFill="1" applyBorder="1" applyAlignment="1">
      <alignment horizontal="left" vertical="top" wrapText="1"/>
    </xf>
    <xf numFmtId="0" fontId="37" fillId="5" borderId="0" xfId="6" applyFont="1" applyFill="1" applyAlignment="1">
      <alignment horizontal="left" vertical="center" wrapText="1"/>
    </xf>
    <xf numFmtId="0" fontId="35" fillId="8" borderId="2" xfId="6" applyFont="1" applyFill="1" applyBorder="1" applyAlignment="1">
      <alignment horizontal="left" vertical="center" wrapText="1"/>
    </xf>
    <xf numFmtId="0" fontId="37" fillId="5" borderId="8" xfId="6" applyFont="1" applyFill="1" applyBorder="1" applyAlignment="1">
      <alignment horizontal="left" vertical="justify" readingOrder="1"/>
    </xf>
    <xf numFmtId="0" fontId="28" fillId="6" borderId="10" xfId="6" applyFont="1" applyFill="1" applyBorder="1" applyAlignment="1">
      <alignment horizontal="left" vertical="top" wrapText="1"/>
    </xf>
    <xf numFmtId="0" fontId="28" fillId="6" borderId="9" xfId="6" applyFont="1" applyFill="1" applyBorder="1" applyAlignment="1">
      <alignment horizontal="left" vertical="top" wrapText="1"/>
    </xf>
    <xf numFmtId="0" fontId="37" fillId="5" borderId="8" xfId="6" applyFont="1" applyFill="1" applyBorder="1" applyAlignment="1">
      <alignment horizontal="left" vertical="justify" wrapText="1"/>
    </xf>
    <xf numFmtId="0" fontId="28" fillId="0" borderId="2" xfId="6" applyFont="1" applyBorder="1" applyAlignment="1">
      <alignment horizontal="left" vertical="center" wrapText="1"/>
    </xf>
    <xf numFmtId="0" fontId="28" fillId="0" borderId="0" xfId="6" applyFont="1" applyAlignment="1">
      <alignment horizontal="left" wrapText="1"/>
    </xf>
    <xf numFmtId="0" fontId="28" fillId="6" borderId="10" xfId="6" applyFont="1" applyFill="1" applyBorder="1" applyAlignment="1">
      <alignment horizontal="left" vertical="center" wrapText="1"/>
    </xf>
    <xf numFmtId="0" fontId="28" fillId="6" borderId="9" xfId="6" applyFont="1" applyFill="1" applyBorder="1" applyAlignment="1">
      <alignment horizontal="left" vertical="center" wrapText="1"/>
    </xf>
    <xf numFmtId="0" fontId="38" fillId="6" borderId="0" xfId="6" applyFont="1" applyFill="1" applyAlignment="1">
      <alignment horizontal="left" vertical="top" wrapText="1"/>
    </xf>
    <xf numFmtId="0" fontId="44" fillId="6" borderId="10" xfId="6" applyFont="1" applyFill="1" applyBorder="1" applyAlignment="1">
      <alignment horizontal="left" wrapText="1"/>
    </xf>
    <xf numFmtId="0" fontId="44" fillId="6" borderId="9" xfId="6" applyFont="1" applyFill="1" applyBorder="1" applyAlignment="1">
      <alignment horizontal="left" wrapText="1"/>
    </xf>
    <xf numFmtId="0" fontId="38" fillId="6" borderId="17" xfId="6" applyFont="1" applyFill="1" applyBorder="1" applyAlignment="1">
      <alignment horizontal="left" wrapText="1"/>
    </xf>
    <xf numFmtId="0" fontId="38" fillId="6" borderId="19" xfId="6" applyFont="1" applyFill="1" applyBorder="1" applyAlignment="1">
      <alignment horizontal="left" wrapText="1"/>
    </xf>
    <xf numFmtId="0" fontId="28" fillId="0" borderId="2" xfId="6" applyFont="1" applyBorder="1" applyAlignment="1">
      <alignment horizontal="left"/>
    </xf>
    <xf numFmtId="0" fontId="28" fillId="0" borderId="19" xfId="6" applyFont="1" applyBorder="1" applyAlignment="1">
      <alignment horizontal="center" vertical="center" wrapText="1"/>
    </xf>
    <xf numFmtId="0" fontId="52" fillId="0" borderId="0" xfId="6" applyFont="1" applyAlignment="1">
      <alignment horizontal="left" vertical="center" wrapText="1"/>
    </xf>
    <xf numFmtId="0" fontId="44" fillId="6" borderId="21" xfId="6" applyFont="1" applyFill="1" applyBorder="1" applyAlignment="1">
      <alignment horizontal="left" vertical="center" wrapText="1"/>
    </xf>
    <xf numFmtId="0" fontId="44" fillId="6" borderId="0" xfId="6" applyFont="1" applyFill="1" applyBorder="1" applyAlignment="1">
      <alignment horizontal="left" vertical="center" wrapText="1"/>
    </xf>
    <xf numFmtId="0" fontId="51" fillId="8" borderId="10" xfId="6" applyFont="1" applyFill="1" applyBorder="1" applyAlignment="1">
      <alignment horizontal="left" vertical="center"/>
    </xf>
    <xf numFmtId="0" fontId="51" fillId="8" borderId="8" xfId="6" applyFont="1" applyFill="1" applyBorder="1" applyAlignment="1">
      <alignment horizontal="left" vertical="center"/>
    </xf>
    <xf numFmtId="0" fontId="51" fillId="8" borderId="9" xfId="6" applyFont="1" applyFill="1" applyBorder="1" applyAlignment="1">
      <alignment horizontal="left" vertical="center"/>
    </xf>
    <xf numFmtId="0" fontId="44" fillId="6" borderId="0" xfId="6" applyFont="1" applyFill="1" applyAlignment="1">
      <alignment horizontal="left" vertical="top" wrapText="1"/>
    </xf>
    <xf numFmtId="0" fontId="28" fillId="0" borderId="1" xfId="6" applyFont="1" applyBorder="1" applyAlignment="1">
      <alignment horizontal="center"/>
    </xf>
    <xf numFmtId="0" fontId="37" fillId="5" borderId="8" xfId="6" applyFont="1" applyFill="1" applyBorder="1" applyAlignment="1">
      <alignment horizontal="left" vertical="center" wrapText="1"/>
    </xf>
    <xf numFmtId="0" fontId="58" fillId="6" borderId="0" xfId="6" applyFont="1" applyFill="1" applyAlignment="1">
      <alignment horizontal="left" vertical="top" wrapText="1"/>
    </xf>
    <xf numFmtId="0" fontId="35" fillId="8" borderId="0" xfId="6" applyFont="1" applyFill="1" applyAlignment="1">
      <alignment horizontal="left"/>
    </xf>
    <xf numFmtId="0" fontId="43" fillId="5" borderId="8" xfId="6" applyFont="1" applyFill="1" applyBorder="1" applyAlignment="1">
      <alignment horizontal="left" vertical="justify" wrapText="1"/>
    </xf>
    <xf numFmtId="0" fontId="45" fillId="6" borderId="1" xfId="6" applyFont="1" applyFill="1" applyBorder="1" applyAlignment="1">
      <alignment horizontal="left" vertical="top" wrapText="1"/>
    </xf>
    <xf numFmtId="0" fontId="38" fillId="6" borderId="2" xfId="6" applyFont="1" applyFill="1" applyBorder="1" applyAlignment="1">
      <alignment horizontal="left" vertical="top" wrapText="1"/>
    </xf>
    <xf numFmtId="0" fontId="37" fillId="5" borderId="8" xfId="6" applyFont="1" applyFill="1" applyBorder="1" applyAlignment="1">
      <alignment horizontal="left" vertical="justify"/>
    </xf>
    <xf numFmtId="0" fontId="38" fillId="6" borderId="1" xfId="6" applyFont="1" applyFill="1" applyBorder="1" applyAlignment="1">
      <alignment horizontal="justify" vertical="center" wrapText="1"/>
    </xf>
    <xf numFmtId="0" fontId="38" fillId="6" borderId="1" xfId="6" applyFont="1" applyFill="1" applyBorder="1" applyAlignment="1">
      <alignment horizontal="left" vertical="top" wrapText="1"/>
    </xf>
    <xf numFmtId="0" fontId="39" fillId="6" borderId="1" xfId="6" applyFont="1" applyFill="1" applyBorder="1" applyAlignment="1">
      <alignment horizontal="left" vertical="top" wrapText="1"/>
    </xf>
    <xf numFmtId="0" fontId="40" fillId="5" borderId="8" xfId="6" applyFont="1" applyFill="1" applyBorder="1" applyAlignment="1">
      <alignment horizontal="left" vertical="top" wrapText="1"/>
    </xf>
    <xf numFmtId="0" fontId="44" fillId="6" borderId="10" xfId="6" applyFont="1" applyFill="1" applyBorder="1" applyAlignment="1">
      <alignment horizontal="left" vertical="center" wrapText="1"/>
    </xf>
    <xf numFmtId="0" fontId="44" fillId="6" borderId="9" xfId="6" applyFont="1" applyFill="1" applyBorder="1" applyAlignment="1">
      <alignment horizontal="left" vertical="center" wrapText="1"/>
    </xf>
    <xf numFmtId="0" fontId="40" fillId="5" borderId="8" xfId="6" applyFont="1" applyFill="1" applyBorder="1" applyAlignment="1">
      <alignment horizontal="left" vertical="justify" wrapText="1"/>
    </xf>
    <xf numFmtId="0" fontId="59" fillId="6" borderId="1" xfId="6" applyFont="1" applyFill="1" applyBorder="1" applyAlignment="1">
      <alignment horizontal="left" vertical="top" wrapText="1"/>
    </xf>
    <xf numFmtId="0" fontId="40" fillId="5" borderId="0" xfId="6" applyFont="1" applyFill="1" applyAlignment="1">
      <alignment horizontal="left" vertical="center"/>
    </xf>
    <xf numFmtId="0" fontId="28" fillId="0" borderId="0" xfId="6" applyFont="1" applyAlignment="1">
      <alignment horizontal="center"/>
    </xf>
    <xf numFmtId="0" fontId="44" fillId="6" borderId="8" xfId="6" applyFont="1" applyFill="1" applyBorder="1" applyAlignment="1">
      <alignment horizontal="left" vertical="center" wrapText="1"/>
    </xf>
    <xf numFmtId="0" fontId="49" fillId="6" borderId="0" xfId="6" applyFont="1" applyFill="1" applyAlignment="1">
      <alignment horizontal="left" vertical="top" wrapText="1"/>
    </xf>
    <xf numFmtId="0" fontId="51" fillId="8" borderId="40" xfId="6" applyFont="1" applyFill="1" applyBorder="1" applyAlignment="1">
      <alignment horizontal="left" vertical="center" wrapText="1"/>
    </xf>
    <xf numFmtId="0" fontId="37" fillId="5" borderId="8" xfId="6" applyFont="1" applyFill="1" applyBorder="1" applyAlignment="1">
      <alignment horizontal="left" vertical="top" wrapText="1"/>
    </xf>
    <xf numFmtId="0" fontId="37" fillId="5" borderId="8" xfId="6" applyFont="1" applyFill="1" applyBorder="1" applyAlignment="1">
      <alignment horizontal="left" vertical="top"/>
    </xf>
    <xf numFmtId="0" fontId="32" fillId="0" borderId="0" xfId="6" applyFont="1" applyAlignment="1">
      <alignment horizontal="left" vertical="top" wrapText="1"/>
    </xf>
    <xf numFmtId="0" fontId="28" fillId="0" borderId="32" xfId="6" applyFont="1" applyBorder="1" applyAlignment="1">
      <alignment horizontal="left" wrapText="1"/>
    </xf>
    <xf numFmtId="0" fontId="28" fillId="0" borderId="33" xfId="6" applyFont="1" applyBorder="1" applyAlignment="1">
      <alignment horizontal="left" wrapText="1"/>
    </xf>
    <xf numFmtId="0" fontId="28" fillId="0" borderId="34" xfId="6" applyFont="1" applyBorder="1" applyAlignment="1">
      <alignment horizontal="left" wrapText="1"/>
    </xf>
    <xf numFmtId="0" fontId="38" fillId="6" borderId="35" xfId="6" applyFont="1" applyFill="1" applyBorder="1" applyAlignment="1">
      <alignment horizontal="left" vertical="top" wrapText="1"/>
    </xf>
    <xf numFmtId="0" fontId="38" fillId="6" borderId="36" xfId="6" applyFont="1" applyFill="1" applyBorder="1" applyAlignment="1">
      <alignment horizontal="left" vertical="top" wrapText="1"/>
    </xf>
    <xf numFmtId="0" fontId="51" fillId="8" borderId="0" xfId="6" applyFont="1" applyFill="1" applyBorder="1" applyAlignment="1">
      <alignment horizontal="left" vertical="center" wrapText="1"/>
    </xf>
    <xf numFmtId="0" fontId="28" fillId="0" borderId="8" xfId="6" applyFont="1" applyBorder="1" applyAlignment="1">
      <alignment horizontal="left" wrapText="1"/>
    </xf>
    <xf numFmtId="0" fontId="35" fillId="8" borderId="0" xfId="6" applyFont="1" applyFill="1" applyAlignment="1">
      <alignment horizontal="left" vertical="top" wrapText="1"/>
    </xf>
    <xf numFmtId="0" fontId="38" fillId="6" borderId="2" xfId="6" applyFont="1" applyFill="1" applyBorder="1" applyAlignment="1">
      <alignment horizontal="left" wrapText="1"/>
    </xf>
    <xf numFmtId="0" fontId="28" fillId="0" borderId="0" xfId="6" applyFont="1" applyAlignment="1">
      <alignment horizontal="left" vertical="center" wrapText="1"/>
    </xf>
    <xf numFmtId="0" fontId="35" fillId="8" borderId="21" xfId="6" applyFont="1" applyFill="1" applyBorder="1" applyAlignment="1">
      <alignment horizontal="left"/>
    </xf>
    <xf numFmtId="0" fontId="35" fillId="8" borderId="0" xfId="6" applyFont="1" applyFill="1" applyBorder="1" applyAlignment="1">
      <alignment horizontal="left"/>
    </xf>
    <xf numFmtId="0" fontId="37" fillId="5" borderId="8" xfId="6" applyFont="1" applyFill="1" applyBorder="1" applyAlignment="1">
      <alignment horizontal="left" vertical="center"/>
    </xf>
    <xf numFmtId="0" fontId="28" fillId="0" borderId="8" xfId="8" applyFont="1" applyBorder="1" applyAlignment="1" applyProtection="1">
      <alignment horizontal="left" wrapText="1"/>
      <protection locked="0"/>
    </xf>
    <xf numFmtId="0" fontId="38" fillId="6" borderId="1" xfId="6" applyFont="1" applyFill="1" applyBorder="1" applyAlignment="1">
      <alignment horizontal="left" wrapText="1"/>
    </xf>
    <xf numFmtId="0" fontId="38" fillId="6" borderId="10" xfId="6" applyFont="1" applyFill="1" applyBorder="1" applyAlignment="1">
      <alignment horizontal="left" vertical="top"/>
    </xf>
    <xf numFmtId="0" fontId="38" fillId="6" borderId="8" xfId="6" applyFont="1" applyFill="1" applyBorder="1" applyAlignment="1">
      <alignment horizontal="left" vertical="top"/>
    </xf>
    <xf numFmtId="0" fontId="38" fillId="6" borderId="9" xfId="6" applyFont="1" applyFill="1" applyBorder="1" applyAlignment="1">
      <alignment horizontal="left" vertical="top"/>
    </xf>
    <xf numFmtId="0" fontId="38" fillId="6" borderId="2" xfId="6" applyFont="1" applyFill="1" applyBorder="1" applyAlignment="1">
      <alignment horizontal="left" vertical="justify"/>
    </xf>
    <xf numFmtId="0" fontId="38" fillId="6" borderId="3" xfId="6" applyFont="1" applyFill="1" applyBorder="1" applyAlignment="1">
      <alignment horizontal="left" vertical="justify"/>
    </xf>
    <xf numFmtId="0" fontId="29" fillId="0" borderId="8" xfId="6" applyFont="1" applyBorder="1" applyAlignment="1">
      <alignment horizontal="left" vertical="center" wrapText="1"/>
    </xf>
    <xf numFmtId="0" fontId="37" fillId="5" borderId="19" xfId="6" applyFont="1" applyFill="1" applyBorder="1" applyAlignment="1">
      <alignment horizontal="left" vertical="center" wrapText="1"/>
    </xf>
    <xf numFmtId="0" fontId="38" fillId="6" borderId="1" xfId="6" applyFont="1" applyFill="1" applyBorder="1" applyAlignment="1">
      <alignment horizontal="left" vertical="justify"/>
    </xf>
    <xf numFmtId="0" fontId="29" fillId="0" borderId="2" xfId="6" applyFont="1" applyBorder="1" applyAlignment="1">
      <alignment horizontal="left" vertical="center" wrapText="1"/>
    </xf>
    <xf numFmtId="0" fontId="1" fillId="6" borderId="0" xfId="6" applyFont="1" applyFill="1" applyAlignment="1">
      <alignment horizontal="left" vertical="top" wrapText="1"/>
    </xf>
    <xf numFmtId="0" fontId="4" fillId="6" borderId="0" xfId="6" applyFont="1" applyFill="1" applyAlignment="1">
      <alignment horizontal="left" vertical="top" wrapText="1"/>
    </xf>
    <xf numFmtId="0" fontId="26" fillId="6" borderId="0" xfId="6" applyFill="1" applyAlignment="1">
      <alignment horizontal="left" vertical="top" wrapText="1"/>
    </xf>
    <xf numFmtId="0" fontId="27" fillId="0" borderId="10" xfId="6" applyFont="1" applyBorder="1" applyAlignment="1">
      <alignment horizontal="left" vertical="center" wrapText="1"/>
    </xf>
    <xf numFmtId="0" fontId="27" fillId="0" borderId="8" xfId="6" applyFont="1" applyBorder="1" applyAlignment="1">
      <alignment horizontal="left" vertical="center" wrapText="1"/>
    </xf>
    <xf numFmtId="0" fontId="27" fillId="0" borderId="9" xfId="6" applyFont="1" applyBorder="1" applyAlignment="1">
      <alignment horizontal="left" vertical="center" wrapText="1"/>
    </xf>
  </cellXfs>
  <cellStyles count="10">
    <cellStyle name="Lien hypertexte" xfId="1" builtinId="8"/>
    <cellStyle name="Milliers 2" xfId="4"/>
    <cellStyle name="Milliers 3" xfId="5"/>
    <cellStyle name="Monétaire 2" xfId="3"/>
    <cellStyle name="Normal" xfId="0" builtinId="0"/>
    <cellStyle name="Normal 2" xfId="2"/>
    <cellStyle name="Normal 2 2" xfId="8"/>
    <cellStyle name="Normal 3" xfId="6"/>
    <cellStyle name="Pourcentage" xfId="9" builtinId="5"/>
    <cellStyle name="Pourcentage 2" xfId="7"/>
  </cellStyles>
  <dxfs count="42">
    <dxf>
      <fill>
        <patternFill>
          <bgColor theme="1"/>
        </patternFill>
      </fill>
    </dxf>
    <dxf>
      <fill>
        <patternFill>
          <bgColor theme="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1"/>
        </patternFill>
      </fill>
    </dxf>
    <dxf>
      <fill>
        <patternFill>
          <bgColor theme="1"/>
        </patternFill>
      </fill>
    </dxf>
    <dxf>
      <font>
        <b val="0"/>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ndense val="0"/>
        <extend val="0"/>
        <color indexed="10"/>
      </font>
    </dxf>
    <dxf>
      <font>
        <b/>
        <i val="0"/>
        <condense val="0"/>
        <extend val="0"/>
        <color indexed="17"/>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C0CCE4"/>
      <color rgb="FF2F4077"/>
      <color rgb="FFE5AACC"/>
      <color rgb="FFF9ECF3"/>
      <color rgb="FFFAEC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456913</xdr:colOff>
      <xdr:row>8</xdr:row>
      <xdr:rowOff>133152</xdr:rowOff>
    </xdr:to>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47625" y="0"/>
          <a:ext cx="2295238" cy="1580952"/>
        </a:xfrm>
        <a:prstGeom prst="rect">
          <a:avLst/>
        </a:prstGeom>
      </xdr:spPr>
    </xdr:pic>
    <xdr:clientData/>
  </xdr:twoCellAnchor>
</xdr:wsDr>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K46"/>
  <sheetViews>
    <sheetView showGridLines="0" tabSelected="1" topLeftCell="A7" zoomScaleNormal="100" zoomScaleSheetLayoutView="100" workbookViewId="0">
      <selection activeCell="C22" sqref="C22:H30"/>
    </sheetView>
  </sheetViews>
  <sheetFormatPr baseColWidth="10" defaultColWidth="11.44140625" defaultRowHeight="13.2" x14ac:dyDescent="0.25"/>
  <cols>
    <col min="1" max="1" width="21.5546875" style="18" customWidth="1"/>
    <col min="2" max="2" width="6.6640625" style="2" customWidth="1"/>
    <col min="3" max="3" width="11.109375" style="2" customWidth="1"/>
    <col min="4" max="4" width="11.44140625" style="2"/>
    <col min="5" max="5" width="15.33203125" style="2" customWidth="1"/>
    <col min="6" max="6" width="13.88671875" style="2" customWidth="1"/>
    <col min="7" max="7" width="16.109375" style="2" customWidth="1"/>
    <col min="8" max="8" width="16.5546875" style="2" customWidth="1"/>
    <col min="9" max="12" width="11.44140625" style="2"/>
    <col min="13" max="13" width="4.33203125" style="2" customWidth="1"/>
    <col min="14" max="16384" width="11.44140625" style="2"/>
  </cols>
  <sheetData>
    <row r="1" spans="1:8" s="28" customFormat="1" ht="15.6" x14ac:dyDescent="0.3">
      <c r="A1" s="27"/>
      <c r="B1" s="27"/>
      <c r="C1" s="27"/>
      <c r="D1" s="27"/>
      <c r="E1" s="27"/>
      <c r="G1" s="27"/>
    </row>
    <row r="2" spans="1:8" s="28" customFormat="1" ht="15.6" x14ac:dyDescent="0.3">
      <c r="A2" s="27"/>
      <c r="B2" s="27"/>
      <c r="C2" s="27"/>
      <c r="D2" s="27"/>
      <c r="E2" s="27"/>
      <c r="F2" s="27"/>
      <c r="G2" s="27"/>
    </row>
    <row r="3" spans="1:8" ht="15.6" x14ac:dyDescent="0.3">
      <c r="A3" s="27"/>
      <c r="B3" s="27"/>
      <c r="C3" s="27"/>
      <c r="D3" s="27"/>
      <c r="E3" s="27"/>
      <c r="F3" s="27"/>
      <c r="G3" s="27"/>
    </row>
    <row r="4" spans="1:8" ht="15.6" x14ac:dyDescent="0.3">
      <c r="A4" s="27"/>
      <c r="B4" s="27"/>
      <c r="C4" s="27"/>
      <c r="D4" s="27"/>
      <c r="E4" s="27"/>
      <c r="F4" s="27"/>
      <c r="G4" s="27"/>
    </row>
    <row r="5" spans="1:8" ht="12.75" customHeight="1" x14ac:dyDescent="0.3">
      <c r="D5" s="20"/>
      <c r="E5" s="20"/>
      <c r="F5" s="20"/>
      <c r="H5" s="29"/>
    </row>
    <row r="6" spans="1:8" ht="12.75" customHeight="1" x14ac:dyDescent="0.25">
      <c r="A6" s="20"/>
      <c r="B6" s="20"/>
      <c r="D6" s="20"/>
      <c r="E6" s="20"/>
      <c r="F6" s="20"/>
      <c r="G6" s="30"/>
      <c r="H6" s="30"/>
    </row>
    <row r="7" spans="1:8" ht="12.75" customHeight="1" x14ac:dyDescent="0.25">
      <c r="D7" s="20"/>
      <c r="E7" s="20"/>
      <c r="F7" s="20"/>
      <c r="G7" s="30"/>
      <c r="H7" s="30"/>
    </row>
    <row r="8" spans="1:8" ht="12.75" customHeight="1" x14ac:dyDescent="0.25">
      <c r="F8" s="392"/>
      <c r="G8" s="392"/>
      <c r="H8" s="392"/>
    </row>
    <row r="9" spans="1:8" ht="12.75" customHeight="1" x14ac:dyDescent="0.25">
      <c r="C9" s="31"/>
      <c r="D9" s="31"/>
      <c r="E9" s="31"/>
      <c r="F9" s="392"/>
      <c r="G9" s="392"/>
      <c r="H9" s="392"/>
    </row>
    <row r="10" spans="1:8" ht="12.75" customHeight="1" x14ac:dyDescent="0.25">
      <c r="C10" s="31"/>
      <c r="E10" s="31"/>
      <c r="F10" s="392"/>
      <c r="G10" s="392"/>
      <c r="H10" s="392"/>
    </row>
    <row r="11" spans="1:8" x14ac:dyDescent="0.25">
      <c r="C11" s="31"/>
      <c r="D11" s="31"/>
      <c r="E11" s="31"/>
      <c r="F11" s="392"/>
      <c r="G11" s="392"/>
      <c r="H11" s="392"/>
    </row>
    <row r="13" spans="1:8" ht="12.75" customHeight="1" x14ac:dyDescent="0.3">
      <c r="A13" s="20" t="s">
        <v>10</v>
      </c>
      <c r="B13" s="32"/>
      <c r="C13" s="393" t="str">
        <f>"ENQUÊTE ANNUELLE SUR LES MOYENS CONSACRÉS
À LA RECHERCHE ET AU DÉVELOPPEMENT EXPERIMENTAL (R&amp;D) en " &amp; SURVEY_YEAR</f>
        <v>ENQUÊTE ANNUELLE SUR LES MOYENS CONSACRÉS
À LA RECHERCHE ET AU DÉVELOPPEMENT EXPERIMENTAL (R&amp;D) en 2023</v>
      </c>
      <c r="D13" s="394"/>
      <c r="E13" s="394"/>
      <c r="F13" s="394"/>
      <c r="G13" s="394"/>
      <c r="H13" s="395"/>
    </row>
    <row r="14" spans="1:8" ht="12.75" customHeight="1" x14ac:dyDescent="0.3">
      <c r="A14" s="20" t="s">
        <v>11</v>
      </c>
      <c r="B14" s="32"/>
      <c r="C14" s="396"/>
      <c r="D14" s="397"/>
      <c r="E14" s="397"/>
      <c r="F14" s="397"/>
      <c r="G14" s="397"/>
      <c r="H14" s="398"/>
    </row>
    <row r="15" spans="1:8" ht="12.75" customHeight="1" x14ac:dyDescent="0.3">
      <c r="A15" s="20" t="s">
        <v>12</v>
      </c>
      <c r="B15" s="32"/>
      <c r="C15" s="396"/>
      <c r="D15" s="397"/>
      <c r="E15" s="397"/>
      <c r="F15" s="397"/>
      <c r="G15" s="397"/>
      <c r="H15" s="398"/>
    </row>
    <row r="16" spans="1:8" ht="12.75" customHeight="1" x14ac:dyDescent="0.25">
      <c r="C16" s="399"/>
      <c r="D16" s="400"/>
      <c r="E16" s="400"/>
      <c r="F16" s="400"/>
      <c r="G16" s="400"/>
      <c r="H16" s="401"/>
    </row>
    <row r="17" spans="1:11" ht="12.75" customHeight="1" x14ac:dyDescent="0.3">
      <c r="A17" s="33" t="s">
        <v>13</v>
      </c>
      <c r="B17" s="32"/>
      <c r="C17" s="402"/>
      <c r="D17" s="402"/>
      <c r="E17" s="402"/>
      <c r="F17" s="402"/>
      <c r="G17" s="402"/>
      <c r="H17" s="402"/>
    </row>
    <row r="18" spans="1:11" ht="12.75" customHeight="1" x14ac:dyDescent="0.3">
      <c r="A18" s="33" t="s">
        <v>14</v>
      </c>
      <c r="B18" s="32"/>
    </row>
    <row r="19" spans="1:11" ht="12.75" customHeight="1" x14ac:dyDescent="0.3">
      <c r="A19" s="33" t="s">
        <v>15</v>
      </c>
      <c r="B19" s="32"/>
      <c r="C19" s="403" t="s">
        <v>16</v>
      </c>
      <c r="D19" s="403"/>
      <c r="E19" s="403"/>
      <c r="F19" s="403"/>
      <c r="G19" s="403"/>
      <c r="H19" s="403"/>
    </row>
    <row r="20" spans="1:11" ht="12.75" customHeight="1" x14ac:dyDescent="0.25">
      <c r="C20" s="34"/>
      <c r="D20" s="34"/>
      <c r="E20" s="34"/>
      <c r="F20" s="34"/>
      <c r="G20" s="34"/>
      <c r="H20" s="34"/>
      <c r="I20" s="35"/>
    </row>
    <row r="21" spans="1:11" ht="15.6" x14ac:dyDescent="0.3">
      <c r="A21" s="33" t="s">
        <v>17</v>
      </c>
      <c r="B21" s="36"/>
      <c r="C21" s="34"/>
      <c r="D21" s="34"/>
      <c r="E21" s="34"/>
      <c r="F21" s="34"/>
      <c r="G21" s="34"/>
      <c r="H21" s="34"/>
    </row>
    <row r="22" spans="1:11" ht="37.5" customHeight="1" x14ac:dyDescent="0.3">
      <c r="A22" s="37" t="s">
        <v>18</v>
      </c>
      <c r="B22" s="38"/>
      <c r="C22" s="404" t="s">
        <v>19</v>
      </c>
      <c r="D22" s="404"/>
      <c r="E22" s="404"/>
      <c r="F22" s="404"/>
      <c r="G22" s="404"/>
      <c r="H22" s="404"/>
    </row>
    <row r="23" spans="1:11" ht="13.8" x14ac:dyDescent="0.3">
      <c r="A23" s="33"/>
      <c r="B23" s="36"/>
      <c r="C23" s="404"/>
      <c r="D23" s="404"/>
      <c r="E23" s="404"/>
      <c r="F23" s="404"/>
      <c r="G23" s="404"/>
      <c r="H23" s="404"/>
    </row>
    <row r="24" spans="1:11" x14ac:dyDescent="0.25">
      <c r="A24" s="33" t="s">
        <v>20</v>
      </c>
      <c r="B24" s="39"/>
      <c r="C24" s="404"/>
      <c r="D24" s="404"/>
      <c r="E24" s="404"/>
      <c r="F24" s="404"/>
      <c r="G24" s="404"/>
      <c r="H24" s="404"/>
    </row>
    <row r="25" spans="1:11" ht="24" x14ac:dyDescent="0.25">
      <c r="A25" s="37" t="s">
        <v>21</v>
      </c>
      <c r="B25" s="39"/>
      <c r="C25" s="404"/>
      <c r="D25" s="404"/>
      <c r="E25" s="404"/>
      <c r="F25" s="404"/>
      <c r="G25" s="404"/>
      <c r="H25" s="404"/>
    </row>
    <row r="26" spans="1:11" x14ac:dyDescent="0.25">
      <c r="A26" s="33"/>
      <c r="C26" s="404"/>
      <c r="D26" s="404"/>
      <c r="E26" s="404"/>
      <c r="F26" s="404"/>
      <c r="G26" s="404"/>
      <c r="H26" s="404"/>
    </row>
    <row r="27" spans="1:11" x14ac:dyDescent="0.25">
      <c r="A27" s="40" t="s">
        <v>22</v>
      </c>
      <c r="B27" s="41"/>
      <c r="C27" s="404"/>
      <c r="D27" s="404"/>
      <c r="E27" s="404"/>
      <c r="F27" s="404"/>
      <c r="G27" s="404"/>
      <c r="H27" s="404"/>
    </row>
    <row r="28" spans="1:11" x14ac:dyDescent="0.25">
      <c r="A28" s="40" t="s">
        <v>23</v>
      </c>
      <c r="B28" s="41"/>
      <c r="C28" s="404"/>
      <c r="D28" s="404"/>
      <c r="E28" s="404"/>
      <c r="F28" s="404"/>
      <c r="G28" s="404"/>
      <c r="H28" s="404"/>
      <c r="I28" s="12"/>
      <c r="J28" s="12"/>
      <c r="K28" s="12"/>
    </row>
    <row r="29" spans="1:11" x14ac:dyDescent="0.25">
      <c r="A29" s="40" t="s">
        <v>24</v>
      </c>
      <c r="B29" s="41"/>
      <c r="C29" s="404"/>
      <c r="D29" s="404"/>
      <c r="E29" s="404"/>
      <c r="F29" s="404"/>
      <c r="G29" s="404"/>
      <c r="H29" s="404"/>
      <c r="I29" s="12"/>
      <c r="J29" s="12"/>
      <c r="K29" s="12"/>
    </row>
    <row r="30" spans="1:11" x14ac:dyDescent="0.25">
      <c r="B30" s="41"/>
      <c r="C30" s="404"/>
      <c r="D30" s="404"/>
      <c r="E30" s="404"/>
      <c r="F30" s="404"/>
      <c r="G30" s="404"/>
      <c r="H30" s="404"/>
    </row>
    <row r="31" spans="1:11" x14ac:dyDescent="0.25">
      <c r="A31" s="23" t="s">
        <v>27</v>
      </c>
      <c r="B31" s="41"/>
      <c r="C31" s="1"/>
      <c r="D31" s="1"/>
      <c r="E31" s="1"/>
      <c r="F31" s="1"/>
      <c r="G31" s="1"/>
      <c r="H31" s="1"/>
    </row>
    <row r="32" spans="1:11" ht="13.5" customHeight="1" thickBot="1" x14ac:dyDescent="0.3">
      <c r="A32" s="23" t="s">
        <v>28</v>
      </c>
      <c r="B32" s="41"/>
      <c r="C32" s="1"/>
      <c r="D32" s="1"/>
      <c r="E32" s="1"/>
      <c r="F32" s="1"/>
      <c r="G32" s="1"/>
      <c r="H32" s="1"/>
    </row>
    <row r="33" spans="2:8" ht="16.2" thickBot="1" x14ac:dyDescent="0.35">
      <c r="B33" s="41"/>
      <c r="C33" s="386" t="s">
        <v>25</v>
      </c>
      <c r="D33" s="386"/>
      <c r="E33" s="386"/>
      <c r="F33" s="386"/>
      <c r="G33" s="100">
        <v>45468</v>
      </c>
      <c r="H33" s="27"/>
    </row>
    <row r="34" spans="2:8" ht="13.5" customHeight="1" x14ac:dyDescent="0.25">
      <c r="B34" s="41"/>
    </row>
    <row r="35" spans="2:8" ht="13.5" customHeight="1" x14ac:dyDescent="0.25">
      <c r="B35" s="41"/>
    </row>
    <row r="36" spans="2:8" ht="13.5" customHeight="1" x14ac:dyDescent="0.25">
      <c r="B36" s="41"/>
      <c r="C36" s="387" t="s">
        <v>26</v>
      </c>
      <c r="D36" s="387"/>
      <c r="E36" s="387"/>
      <c r="F36" s="387"/>
      <c r="G36" s="387"/>
      <c r="H36" s="387"/>
    </row>
    <row r="37" spans="2:8" ht="13.5" customHeight="1" x14ac:dyDescent="0.25">
      <c r="B37" s="41"/>
      <c r="C37" s="42"/>
      <c r="D37" s="26"/>
      <c r="E37" s="26"/>
      <c r="F37" s="26"/>
      <c r="G37" s="26"/>
      <c r="H37" s="26"/>
    </row>
    <row r="38" spans="2:8" ht="13.5" customHeight="1" x14ac:dyDescent="0.25">
      <c r="B38" s="41"/>
      <c r="C38" s="388"/>
      <c r="D38" s="388"/>
      <c r="E38" s="388"/>
      <c r="F38" s="388"/>
      <c r="G38" s="388"/>
      <c r="H38" s="388"/>
    </row>
    <row r="39" spans="2:8" ht="13.5" customHeight="1" x14ac:dyDescent="0.25">
      <c r="B39" s="41"/>
      <c r="C39" s="26"/>
      <c r="D39" s="26"/>
      <c r="E39" s="26"/>
      <c r="F39" s="26"/>
      <c r="G39" s="26"/>
      <c r="H39" s="26"/>
    </row>
    <row r="40" spans="2:8" ht="13.5" customHeight="1" x14ac:dyDescent="0.25">
      <c r="B40" s="41"/>
      <c r="C40" s="26"/>
      <c r="D40" s="26"/>
      <c r="E40" s="26"/>
      <c r="F40" s="26"/>
      <c r="G40" s="26"/>
      <c r="H40" s="26"/>
    </row>
    <row r="41" spans="2:8" x14ac:dyDescent="0.25">
      <c r="C41" s="25"/>
      <c r="D41" s="17"/>
      <c r="E41" s="17"/>
      <c r="F41" s="17"/>
      <c r="G41" s="17"/>
      <c r="H41" s="17"/>
    </row>
    <row r="42" spans="2:8" x14ac:dyDescent="0.25">
      <c r="C42" s="43"/>
      <c r="D42" s="44"/>
      <c r="E42" s="44"/>
      <c r="F42" s="44"/>
      <c r="G42" s="44"/>
      <c r="H42" s="44"/>
    </row>
    <row r="43" spans="2:8" ht="9" customHeight="1" x14ac:dyDescent="0.25">
      <c r="B43" s="113"/>
      <c r="C43" s="114"/>
      <c r="D43" s="114"/>
      <c r="E43" s="114"/>
      <c r="F43" s="114"/>
      <c r="G43" s="114"/>
      <c r="H43" s="115"/>
    </row>
    <row r="44" spans="2:8" ht="31.5" customHeight="1" x14ac:dyDescent="0.25">
      <c r="B44" s="389" t="s">
        <v>444</v>
      </c>
      <c r="C44" s="390"/>
      <c r="D44" s="390"/>
      <c r="E44" s="390"/>
      <c r="F44" s="390"/>
      <c r="G44" s="390"/>
      <c r="H44" s="391"/>
    </row>
    <row r="45" spans="2:8" ht="6.75" customHeight="1" x14ac:dyDescent="0.25">
      <c r="B45" s="116"/>
      <c r="C45" s="117"/>
      <c r="D45" s="117"/>
      <c r="E45" s="117"/>
      <c r="F45" s="117"/>
      <c r="G45" s="117"/>
      <c r="H45" s="118"/>
    </row>
    <row r="46" spans="2:8" ht="24.75" customHeight="1" x14ac:dyDescent="0.25"/>
  </sheetData>
  <mergeCells count="9">
    <mergeCell ref="C33:F33"/>
    <mergeCell ref="C36:H36"/>
    <mergeCell ref="C38:H38"/>
    <mergeCell ref="B44:H44"/>
    <mergeCell ref="F8:H11"/>
    <mergeCell ref="C13:H16"/>
    <mergeCell ref="C17:H17"/>
    <mergeCell ref="C19:H19"/>
    <mergeCell ref="C22:H30"/>
  </mergeCells>
  <printOptions horizontalCentered="1"/>
  <pageMargins left="0.23622047244094491" right="0.31496062992125984" top="0.39370078740157483" bottom="0.78740157480314965" header="0.39370078740157483" footer="0.55118110236220474"/>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E121"/>
  <sheetViews>
    <sheetView showGridLines="0" zoomScale="80" zoomScaleNormal="80" workbookViewId="0">
      <pane xSplit="1" ySplit="5" topLeftCell="B6" activePane="bottomRight" state="frozen"/>
      <selection pane="topRight" activeCell="B1" sqref="B1"/>
      <selection pane="bottomLeft" activeCell="A6" sqref="A6"/>
      <selection pane="bottomRight" activeCell="A3" sqref="A3:B3"/>
    </sheetView>
  </sheetViews>
  <sheetFormatPr baseColWidth="10" defaultColWidth="11.44140625" defaultRowHeight="15" x14ac:dyDescent="0.25"/>
  <cols>
    <col min="1" max="1" width="64.109375" style="47" customWidth="1"/>
    <col min="2" max="2" width="25" style="47" customWidth="1"/>
    <col min="3" max="3" width="3.33203125" style="48" customWidth="1"/>
    <col min="4" max="4" width="127.5546875" style="50" customWidth="1"/>
    <col min="5" max="5" width="3.109375" style="48" customWidth="1"/>
    <col min="6" max="16384" width="11.44140625" style="47"/>
  </cols>
  <sheetData>
    <row r="1" spans="1:5" ht="15.6" x14ac:dyDescent="0.25">
      <c r="A1" s="45"/>
      <c r="B1" s="46"/>
      <c r="D1" s="107" t="s">
        <v>437</v>
      </c>
    </row>
    <row r="2" spans="1:5" ht="39.75" customHeight="1" x14ac:dyDescent="0.25">
      <c r="A2" s="437" t="str">
        <f>"Dépenses extérieures de R&amp;D exécutées en " &amp; SURVEY_YEAR &amp; " par le secteur civil de l'État et des organismes publics"</f>
        <v>Dépenses extérieures de R&amp;D exécutées en 2023 par le secteur civil de l'État et des organismes publics</v>
      </c>
      <c r="B2" s="437"/>
      <c r="C2" s="51"/>
      <c r="E2" s="51"/>
    </row>
    <row r="3" spans="1:5" ht="157.5" customHeight="1" x14ac:dyDescent="0.25">
      <c r="A3" s="438" t="s">
        <v>106</v>
      </c>
      <c r="B3" s="438"/>
      <c r="C3" s="49"/>
      <c r="D3" s="381" t="s">
        <v>451</v>
      </c>
      <c r="E3" s="49"/>
    </row>
    <row r="4" spans="1:5" ht="15.6" x14ac:dyDescent="0.25">
      <c r="C4" s="53"/>
      <c r="E4" s="53"/>
    </row>
    <row r="5" spans="1:5" ht="15.6" x14ac:dyDescent="0.3">
      <c r="A5" s="143" t="s">
        <v>122</v>
      </c>
      <c r="B5" s="153" t="s">
        <v>73</v>
      </c>
      <c r="C5" s="59"/>
      <c r="E5" s="59"/>
    </row>
    <row r="6" spans="1:5" ht="15.6" x14ac:dyDescent="0.25">
      <c r="A6" s="144" t="s">
        <v>123</v>
      </c>
      <c r="B6" s="156"/>
      <c r="C6" s="59"/>
      <c r="D6" s="158" t="s">
        <v>124</v>
      </c>
      <c r="E6" s="59"/>
    </row>
    <row r="7" spans="1:5" ht="18.75" customHeight="1" x14ac:dyDescent="0.25">
      <c r="A7" s="144" t="s">
        <v>125</v>
      </c>
      <c r="B7" s="156"/>
      <c r="C7" s="59"/>
      <c r="D7" s="159" t="s">
        <v>126</v>
      </c>
      <c r="E7" s="59"/>
    </row>
    <row r="8" spans="1:5" ht="18.75" customHeight="1" x14ac:dyDescent="0.25">
      <c r="A8" s="144" t="s">
        <v>127</v>
      </c>
      <c r="B8" s="156"/>
      <c r="D8" s="159" t="s">
        <v>128</v>
      </c>
    </row>
    <row r="9" spans="1:5" ht="18.75" customHeight="1" x14ac:dyDescent="0.25">
      <c r="A9" s="144" t="s">
        <v>129</v>
      </c>
      <c r="B9" s="156"/>
      <c r="C9" s="60"/>
      <c r="D9" s="159" t="s">
        <v>130</v>
      </c>
      <c r="E9" s="60"/>
    </row>
    <row r="10" spans="1:5" ht="18.75" customHeight="1" x14ac:dyDescent="0.25">
      <c r="A10" s="144" t="s">
        <v>131</v>
      </c>
      <c r="B10" s="156"/>
      <c r="C10" s="51"/>
      <c r="D10" s="159" t="s">
        <v>132</v>
      </c>
      <c r="E10" s="51"/>
    </row>
    <row r="11" spans="1:5" ht="18.75" customHeight="1" x14ac:dyDescent="0.25">
      <c r="A11" s="154" t="s">
        <v>133</v>
      </c>
      <c r="B11" s="156"/>
      <c r="C11" s="51"/>
      <c r="D11" s="159" t="s">
        <v>134</v>
      </c>
      <c r="E11" s="51"/>
    </row>
    <row r="12" spans="1:5" ht="18.75" customHeight="1" x14ac:dyDescent="0.25">
      <c r="A12" s="144" t="s">
        <v>135</v>
      </c>
      <c r="B12" s="156"/>
      <c r="C12" s="51"/>
      <c r="D12" s="159" t="s">
        <v>136</v>
      </c>
      <c r="E12" s="51"/>
    </row>
    <row r="13" spans="1:5" ht="18.75" customHeight="1" x14ac:dyDescent="0.25">
      <c r="A13" s="144" t="s">
        <v>137</v>
      </c>
      <c r="B13" s="156"/>
      <c r="C13" s="51"/>
      <c r="D13" s="159" t="s">
        <v>138</v>
      </c>
      <c r="E13" s="51"/>
    </row>
    <row r="14" spans="1:5" ht="18.75" customHeight="1" x14ac:dyDescent="0.25">
      <c r="A14" s="144" t="s">
        <v>139</v>
      </c>
      <c r="B14" s="156"/>
      <c r="C14" s="51"/>
      <c r="D14" s="159" t="s">
        <v>140</v>
      </c>
      <c r="E14" s="51"/>
    </row>
    <row r="15" spans="1:5" ht="18.75" customHeight="1" x14ac:dyDescent="0.25">
      <c r="A15" s="144" t="s">
        <v>141</v>
      </c>
      <c r="B15" s="156"/>
      <c r="C15" s="51"/>
      <c r="D15" s="159" t="s">
        <v>142</v>
      </c>
      <c r="E15" s="51"/>
    </row>
    <row r="16" spans="1:5" ht="18.75" customHeight="1" x14ac:dyDescent="0.25">
      <c r="A16" s="144" t="s">
        <v>143</v>
      </c>
      <c r="B16" s="156"/>
      <c r="D16" s="159" t="s">
        <v>144</v>
      </c>
    </row>
    <row r="17" spans="1:5" ht="18.75" customHeight="1" x14ac:dyDescent="0.25">
      <c r="A17" s="144" t="s">
        <v>145</v>
      </c>
      <c r="B17" s="156"/>
      <c r="C17" s="51"/>
      <c r="D17" s="159" t="s">
        <v>146</v>
      </c>
      <c r="E17" s="51"/>
    </row>
    <row r="18" spans="1:5" ht="18.75" customHeight="1" x14ac:dyDescent="0.25">
      <c r="A18" s="144" t="s">
        <v>147</v>
      </c>
      <c r="B18" s="156"/>
      <c r="C18" s="51"/>
      <c r="D18" s="159" t="s">
        <v>148</v>
      </c>
      <c r="E18" s="51"/>
    </row>
    <row r="19" spans="1:5" ht="18.75" customHeight="1" x14ac:dyDescent="0.25">
      <c r="A19" s="144" t="s">
        <v>149</v>
      </c>
      <c r="B19" s="156"/>
      <c r="D19" s="159" t="s">
        <v>150</v>
      </c>
    </row>
    <row r="20" spans="1:5" ht="18.75" customHeight="1" x14ac:dyDescent="0.25">
      <c r="A20" s="144" t="s">
        <v>151</v>
      </c>
      <c r="B20" s="156"/>
      <c r="C20" s="49"/>
      <c r="D20" s="159" t="s">
        <v>152</v>
      </c>
      <c r="E20" s="49"/>
    </row>
    <row r="21" spans="1:5" ht="18.75" customHeight="1" x14ac:dyDescent="0.25">
      <c r="A21" s="144" t="s">
        <v>153</v>
      </c>
      <c r="B21" s="156"/>
      <c r="C21" s="51"/>
      <c r="D21" s="159" t="s">
        <v>154</v>
      </c>
      <c r="E21" s="51"/>
    </row>
    <row r="22" spans="1:5" ht="18.75" customHeight="1" x14ac:dyDescent="0.25">
      <c r="A22" s="144" t="s">
        <v>155</v>
      </c>
      <c r="B22" s="156"/>
      <c r="C22" s="58"/>
      <c r="D22" s="159" t="s">
        <v>156</v>
      </c>
      <c r="E22" s="58"/>
    </row>
    <row r="23" spans="1:5" ht="18.75" customHeight="1" x14ac:dyDescent="0.25">
      <c r="A23" s="144" t="s">
        <v>157</v>
      </c>
      <c r="B23" s="156"/>
      <c r="C23" s="59"/>
      <c r="D23" s="159" t="s">
        <v>158</v>
      </c>
      <c r="E23" s="59"/>
    </row>
    <row r="24" spans="1:5" ht="18.75" customHeight="1" x14ac:dyDescent="0.25">
      <c r="A24" s="144" t="s">
        <v>159</v>
      </c>
      <c r="B24" s="156"/>
      <c r="C24" s="59"/>
      <c r="D24" s="159" t="s">
        <v>160</v>
      </c>
      <c r="E24" s="59"/>
    </row>
    <row r="25" spans="1:5" ht="18.75" customHeight="1" x14ac:dyDescent="0.25">
      <c r="A25" s="144" t="s">
        <v>161</v>
      </c>
      <c r="B25" s="156"/>
      <c r="C25" s="59"/>
      <c r="D25" s="159" t="s">
        <v>162</v>
      </c>
      <c r="E25" s="59"/>
    </row>
    <row r="26" spans="1:5" ht="18.75" customHeight="1" x14ac:dyDescent="0.25">
      <c r="A26" s="144" t="s">
        <v>163</v>
      </c>
      <c r="B26" s="156"/>
      <c r="C26" s="59"/>
      <c r="D26" s="159" t="s">
        <v>164</v>
      </c>
      <c r="E26" s="59"/>
    </row>
    <row r="27" spans="1:5" ht="18.75" customHeight="1" x14ac:dyDescent="0.25">
      <c r="A27" s="144" t="s">
        <v>165</v>
      </c>
      <c r="B27" s="156"/>
      <c r="D27" s="159" t="s">
        <v>166</v>
      </c>
    </row>
    <row r="28" spans="1:5" ht="18.75" customHeight="1" x14ac:dyDescent="0.25">
      <c r="A28" s="144" t="s">
        <v>167</v>
      </c>
      <c r="B28" s="156"/>
      <c r="C28" s="60"/>
      <c r="D28" s="159" t="s">
        <v>168</v>
      </c>
      <c r="E28" s="60"/>
    </row>
    <row r="29" spans="1:5" ht="18.75" customHeight="1" x14ac:dyDescent="0.25">
      <c r="A29" s="144" t="s">
        <v>169</v>
      </c>
      <c r="B29" s="156"/>
      <c r="C29" s="51"/>
      <c r="D29" s="159" t="s">
        <v>170</v>
      </c>
      <c r="E29" s="51"/>
    </row>
    <row r="30" spans="1:5" ht="18.75" customHeight="1" x14ac:dyDescent="0.25">
      <c r="A30" s="144" t="s">
        <v>171</v>
      </c>
      <c r="B30" s="156"/>
      <c r="C30" s="51"/>
      <c r="D30" s="159" t="s">
        <v>172</v>
      </c>
      <c r="E30" s="51"/>
    </row>
    <row r="31" spans="1:5" ht="18.75" customHeight="1" x14ac:dyDescent="0.25">
      <c r="A31" s="144" t="s">
        <v>173</v>
      </c>
      <c r="B31" s="156"/>
      <c r="C31" s="51"/>
      <c r="D31" s="159" t="s">
        <v>174</v>
      </c>
      <c r="E31" s="51"/>
    </row>
    <row r="32" spans="1:5" ht="18.75" customHeight="1" x14ac:dyDescent="0.25">
      <c r="A32" s="144" t="s">
        <v>175</v>
      </c>
      <c r="B32" s="156"/>
      <c r="C32" s="51"/>
      <c r="D32" s="159" t="s">
        <v>176</v>
      </c>
      <c r="E32" s="51"/>
    </row>
    <row r="33" spans="1:5" ht="18.75" customHeight="1" x14ac:dyDescent="0.25">
      <c r="A33" s="144" t="s">
        <v>177</v>
      </c>
      <c r="B33" s="156"/>
      <c r="C33" s="51"/>
      <c r="D33" s="159" t="s">
        <v>178</v>
      </c>
      <c r="E33" s="51"/>
    </row>
    <row r="34" spans="1:5" ht="18.75" customHeight="1" x14ac:dyDescent="0.25">
      <c r="A34" s="144" t="s">
        <v>179</v>
      </c>
      <c r="B34" s="156"/>
      <c r="C34" s="51"/>
      <c r="D34" s="160" t="s">
        <v>180</v>
      </c>
      <c r="E34" s="51"/>
    </row>
    <row r="35" spans="1:5" x14ac:dyDescent="0.25">
      <c r="A35" s="144" t="s">
        <v>119</v>
      </c>
      <c r="B35" s="156"/>
    </row>
    <row r="36" spans="1:5" ht="15.6" x14ac:dyDescent="0.25">
      <c r="A36" s="144" t="s">
        <v>120</v>
      </c>
      <c r="B36" s="149"/>
      <c r="C36" s="61"/>
      <c r="E36" s="61"/>
    </row>
    <row r="37" spans="1:5" ht="31.2" x14ac:dyDescent="0.25">
      <c r="A37" s="134" t="s">
        <v>181</v>
      </c>
      <c r="B37" s="157">
        <f>SUM(B6:B35)</f>
        <v>0</v>
      </c>
    </row>
    <row r="38" spans="1:5" ht="15.6" x14ac:dyDescent="0.25">
      <c r="A38" s="155"/>
      <c r="B38" s="155"/>
    </row>
    <row r="40" spans="1:5" ht="40.5" customHeight="1" x14ac:dyDescent="0.25">
      <c r="A40" s="134" t="s">
        <v>182</v>
      </c>
      <c r="B40" s="157">
        <f>DE_M_TOTAL+DE_C_TOTAL</f>
        <v>0</v>
      </c>
    </row>
    <row r="41" spans="1:5" ht="17.25" customHeight="1" x14ac:dyDescent="0.25">
      <c r="A41" s="112"/>
      <c r="B41" s="112"/>
    </row>
    <row r="42" spans="1:5" x14ac:dyDescent="0.25">
      <c r="A42" s="112"/>
    </row>
    <row r="43" spans="1:5" x14ac:dyDescent="0.25">
      <c r="A43" s="112"/>
    </row>
    <row r="44" spans="1:5" x14ac:dyDescent="0.25">
      <c r="A44" s="112"/>
    </row>
    <row r="45" spans="1:5" x14ac:dyDescent="0.25">
      <c r="A45" s="112"/>
    </row>
    <row r="46" spans="1:5" x14ac:dyDescent="0.25">
      <c r="A46" s="112"/>
    </row>
    <row r="47" spans="1:5" x14ac:dyDescent="0.25">
      <c r="A47" s="112"/>
    </row>
    <row r="48" spans="1:5" x14ac:dyDescent="0.25">
      <c r="A48" s="112"/>
    </row>
    <row r="49" spans="1:1" x14ac:dyDescent="0.25">
      <c r="A49" s="112"/>
    </row>
    <row r="50" spans="1:1" x14ac:dyDescent="0.25">
      <c r="A50" s="112"/>
    </row>
    <row r="51" spans="1:1" ht="31.5" customHeight="1" x14ac:dyDescent="0.25">
      <c r="A51" s="112"/>
    </row>
    <row r="52" spans="1:1" ht="31.5" customHeight="1" x14ac:dyDescent="0.25">
      <c r="A52" s="112"/>
    </row>
    <row r="53" spans="1:1" ht="31.5" customHeight="1" x14ac:dyDescent="0.25">
      <c r="A53" s="112"/>
    </row>
    <row r="54" spans="1:1" x14ac:dyDescent="0.25">
      <c r="A54" s="112"/>
    </row>
    <row r="55" spans="1:1" x14ac:dyDescent="0.25">
      <c r="A55" s="112"/>
    </row>
    <row r="56" spans="1:1" x14ac:dyDescent="0.25">
      <c r="A56" s="112"/>
    </row>
    <row r="57" spans="1:1" x14ac:dyDescent="0.25">
      <c r="A57" s="112"/>
    </row>
    <row r="58" spans="1:1" x14ac:dyDescent="0.25">
      <c r="A58" s="112"/>
    </row>
    <row r="59" spans="1:1" x14ac:dyDescent="0.25">
      <c r="A59" s="112"/>
    </row>
    <row r="60" spans="1:1" x14ac:dyDescent="0.25">
      <c r="A60" s="112"/>
    </row>
    <row r="61" spans="1:1" x14ac:dyDescent="0.25">
      <c r="A61" s="112"/>
    </row>
    <row r="62" spans="1:1" x14ac:dyDescent="0.25">
      <c r="A62" s="112"/>
    </row>
    <row r="63" spans="1:1" x14ac:dyDescent="0.25">
      <c r="A63" s="112"/>
    </row>
    <row r="64" spans="1:1" x14ac:dyDescent="0.25">
      <c r="A64" s="112"/>
    </row>
    <row r="65" spans="1:1" x14ac:dyDescent="0.25">
      <c r="A65" s="112"/>
    </row>
    <row r="66" spans="1:1" x14ac:dyDescent="0.25">
      <c r="A66" s="112"/>
    </row>
    <row r="67" spans="1:1" x14ac:dyDescent="0.25">
      <c r="A67" s="112"/>
    </row>
    <row r="68" spans="1:1" x14ac:dyDescent="0.25">
      <c r="A68" s="112"/>
    </row>
    <row r="69" spans="1:1" x14ac:dyDescent="0.25">
      <c r="A69" s="112"/>
    </row>
    <row r="70" spans="1:1" x14ac:dyDescent="0.25">
      <c r="A70" s="112"/>
    </row>
    <row r="71" spans="1:1" x14ac:dyDescent="0.25">
      <c r="A71" s="112"/>
    </row>
    <row r="72" spans="1:1" x14ac:dyDescent="0.25">
      <c r="A72" s="112"/>
    </row>
    <row r="73" spans="1:1" x14ac:dyDescent="0.25">
      <c r="A73" s="112"/>
    </row>
    <row r="74" spans="1:1" x14ac:dyDescent="0.25">
      <c r="A74" s="112"/>
    </row>
    <row r="75" spans="1:1" x14ac:dyDescent="0.25">
      <c r="A75" s="112"/>
    </row>
    <row r="76" spans="1:1" x14ac:dyDescent="0.25">
      <c r="A76" s="112"/>
    </row>
    <row r="77" spans="1:1" x14ac:dyDescent="0.25">
      <c r="A77" s="112"/>
    </row>
    <row r="78" spans="1:1" x14ac:dyDescent="0.25">
      <c r="A78" s="112"/>
    </row>
    <row r="79" spans="1:1" x14ac:dyDescent="0.25">
      <c r="A79" s="112"/>
    </row>
    <row r="80" spans="1:1" x14ac:dyDescent="0.25">
      <c r="A80" s="112"/>
    </row>
    <row r="81" spans="1:1" x14ac:dyDescent="0.25">
      <c r="A81" s="112"/>
    </row>
    <row r="82" spans="1:1" x14ac:dyDescent="0.25">
      <c r="A82" s="112"/>
    </row>
    <row r="83" spans="1:1" x14ac:dyDescent="0.25">
      <c r="A83" s="112"/>
    </row>
    <row r="84" spans="1:1" x14ac:dyDescent="0.25">
      <c r="A84" s="112"/>
    </row>
    <row r="85" spans="1:1" x14ac:dyDescent="0.25">
      <c r="A85" s="112"/>
    </row>
    <row r="86" spans="1:1" x14ac:dyDescent="0.25">
      <c r="A86" s="112"/>
    </row>
    <row r="87" spans="1:1" x14ac:dyDescent="0.25">
      <c r="A87" s="112"/>
    </row>
    <row r="88" spans="1:1" x14ac:dyDescent="0.25">
      <c r="A88" s="112"/>
    </row>
    <row r="89" spans="1:1" x14ac:dyDescent="0.25">
      <c r="A89" s="112"/>
    </row>
    <row r="90" spans="1:1" x14ac:dyDescent="0.25">
      <c r="A90" s="112"/>
    </row>
    <row r="91" spans="1:1" x14ac:dyDescent="0.25">
      <c r="A91" s="112"/>
    </row>
    <row r="92" spans="1:1" x14ac:dyDescent="0.25">
      <c r="A92" s="112"/>
    </row>
    <row r="93" spans="1:1" x14ac:dyDescent="0.25">
      <c r="A93" s="112"/>
    </row>
    <row r="94" spans="1:1" x14ac:dyDescent="0.25">
      <c r="A94" s="112"/>
    </row>
    <row r="95" spans="1:1" x14ac:dyDescent="0.25">
      <c r="A95" s="112"/>
    </row>
    <row r="96" spans="1:1" x14ac:dyDescent="0.25">
      <c r="A96" s="112"/>
    </row>
    <row r="97" spans="1:1" x14ac:dyDescent="0.25">
      <c r="A97" s="112"/>
    </row>
    <row r="98" spans="1:1" x14ac:dyDescent="0.25">
      <c r="A98" s="112"/>
    </row>
    <row r="99" spans="1:1" x14ac:dyDescent="0.25">
      <c r="A99" s="112"/>
    </row>
    <row r="100" spans="1:1" x14ac:dyDescent="0.25">
      <c r="A100" s="112"/>
    </row>
    <row r="101" spans="1:1" x14ac:dyDescent="0.25">
      <c r="A101" s="112"/>
    </row>
    <row r="102" spans="1:1" x14ac:dyDescent="0.25">
      <c r="A102" s="112"/>
    </row>
    <row r="103" spans="1:1" x14ac:dyDescent="0.25">
      <c r="A103" s="112"/>
    </row>
    <row r="104" spans="1:1" x14ac:dyDescent="0.25">
      <c r="A104" s="112"/>
    </row>
    <row r="105" spans="1:1" x14ac:dyDescent="0.25">
      <c r="A105" s="112"/>
    </row>
    <row r="106" spans="1:1" x14ac:dyDescent="0.25">
      <c r="A106" s="112"/>
    </row>
    <row r="107" spans="1:1" x14ac:dyDescent="0.25">
      <c r="A107" s="112"/>
    </row>
    <row r="108" spans="1:1" x14ac:dyDescent="0.25">
      <c r="A108" s="112"/>
    </row>
    <row r="109" spans="1:1" x14ac:dyDescent="0.25">
      <c r="A109" s="112"/>
    </row>
    <row r="110" spans="1:1" x14ac:dyDescent="0.25">
      <c r="A110" s="112"/>
    </row>
    <row r="111" spans="1:1" x14ac:dyDescent="0.25">
      <c r="A111" s="112"/>
    </row>
    <row r="112" spans="1:1" x14ac:dyDescent="0.25">
      <c r="A112" s="112"/>
    </row>
    <row r="113" spans="1:1" x14ac:dyDescent="0.25">
      <c r="A113" s="112"/>
    </row>
    <row r="114" spans="1:1" x14ac:dyDescent="0.25">
      <c r="A114" s="112"/>
    </row>
    <row r="115" spans="1:1" x14ac:dyDescent="0.25">
      <c r="A115" s="112"/>
    </row>
    <row r="116" spans="1:1" x14ac:dyDescent="0.25">
      <c r="A116" s="112"/>
    </row>
    <row r="117" spans="1:1" x14ac:dyDescent="0.25">
      <c r="A117" s="112"/>
    </row>
    <row r="118" spans="1:1" x14ac:dyDescent="0.25">
      <c r="A118" s="112"/>
    </row>
    <row r="119" spans="1:1" x14ac:dyDescent="0.25">
      <c r="A119" s="112"/>
    </row>
    <row r="120" spans="1:1" x14ac:dyDescent="0.25">
      <c r="A120" s="112"/>
    </row>
    <row r="121" spans="1:1" x14ac:dyDescent="0.25">
      <c r="A121" s="112"/>
    </row>
  </sheetData>
  <mergeCells count="2">
    <mergeCell ref="A2:B2"/>
    <mergeCell ref="A3:B3"/>
  </mergeCells>
  <printOptions horizontalCentered="1"/>
  <pageMargins left="0.23622047244094491" right="0.59055118110236227" top="0.39370078740157483" bottom="0.78740157480314965" header="0.39370078740157483" footer="0.55118110236220474"/>
  <pageSetup paperSize="9" scale="31" orientation="portrait" r:id="rId1"/>
  <headerFooter alignWithMargins="0">
    <oddFooter>&amp;L&amp;8&amp;A&amp;R&amp;8R&amp;&amp;D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E126"/>
  <sheetViews>
    <sheetView showGridLines="0" zoomScale="75" zoomScaleNormal="75" workbookViewId="0">
      <pane xSplit="1" ySplit="5" topLeftCell="B9" activePane="bottomRight" state="frozen"/>
      <selection pane="topRight" activeCell="B1" sqref="B1"/>
      <selection pane="bottomLeft" activeCell="A6" sqref="A6"/>
      <selection pane="bottomRight" activeCell="D30" sqref="D30"/>
    </sheetView>
  </sheetViews>
  <sheetFormatPr baseColWidth="10" defaultColWidth="11.44140625" defaultRowHeight="15" x14ac:dyDescent="0.25"/>
  <cols>
    <col min="1" max="1" width="85.109375" style="47" customWidth="1"/>
    <col min="2" max="2" width="23.44140625" style="47" customWidth="1"/>
    <col min="3" max="3" width="3.33203125" style="48" customWidth="1"/>
    <col min="4" max="4" width="108.5546875" style="50" customWidth="1"/>
    <col min="5" max="5" width="3.109375" style="48" customWidth="1"/>
    <col min="6" max="16384" width="11.44140625" style="47"/>
  </cols>
  <sheetData>
    <row r="1" spans="1:5" ht="15.6" x14ac:dyDescent="0.25">
      <c r="A1" s="45"/>
      <c r="B1" s="46"/>
      <c r="D1" s="107" t="s">
        <v>437</v>
      </c>
    </row>
    <row r="2" spans="1:5" ht="36.75" customHeight="1" x14ac:dyDescent="0.25">
      <c r="A2" s="437" t="str">
        <f>"Dépenses extérieures de R&amp;D exécutées en " &amp; SURVEY_YEAR &amp; " par le secteur de l'Enseignement Supérieur et de Recherche (ESR)"</f>
        <v>Dépenses extérieures de R&amp;D exécutées en 2023 par le secteur de l'Enseignement Supérieur et de Recherche (ESR)</v>
      </c>
      <c r="B2" s="437"/>
      <c r="C2" s="51"/>
      <c r="E2" s="51"/>
    </row>
    <row r="3" spans="1:5" ht="183" customHeight="1" x14ac:dyDescent="0.25">
      <c r="A3" s="438" t="s">
        <v>106</v>
      </c>
      <c r="B3" s="438"/>
      <c r="C3" s="49"/>
      <c r="D3" s="382" t="s">
        <v>451</v>
      </c>
      <c r="E3" s="49"/>
    </row>
    <row r="4" spans="1:5" x14ac:dyDescent="0.25">
      <c r="C4" s="51"/>
      <c r="E4" s="51"/>
    </row>
    <row r="5" spans="1:5" x14ac:dyDescent="0.25">
      <c r="C5" s="51"/>
      <c r="E5" s="51"/>
    </row>
    <row r="6" spans="1:5" ht="33.75" customHeight="1" x14ac:dyDescent="0.3">
      <c r="A6" s="165" t="s">
        <v>183</v>
      </c>
      <c r="B6" s="120" t="s">
        <v>73</v>
      </c>
      <c r="C6" s="59"/>
      <c r="D6" s="167" t="s">
        <v>453</v>
      </c>
      <c r="E6" s="59"/>
    </row>
    <row r="7" spans="1:5" ht="13.5" customHeight="1" x14ac:dyDescent="0.25">
      <c r="A7" s="146" t="s">
        <v>184</v>
      </c>
      <c r="B7" s="163"/>
      <c r="C7" s="59"/>
      <c r="D7" s="166" t="s">
        <v>454</v>
      </c>
      <c r="E7" s="59"/>
    </row>
    <row r="8" spans="1:5" x14ac:dyDescent="0.25">
      <c r="A8" s="148" t="s">
        <v>185</v>
      </c>
      <c r="B8" s="163"/>
      <c r="D8" s="166" t="s">
        <v>455</v>
      </c>
    </row>
    <row r="9" spans="1:5" ht="15.6" x14ac:dyDescent="0.25">
      <c r="A9" s="148" t="s">
        <v>186</v>
      </c>
      <c r="B9" s="163"/>
      <c r="C9" s="60"/>
      <c r="D9" s="166" t="s">
        <v>456</v>
      </c>
      <c r="E9" s="60"/>
    </row>
    <row r="10" spans="1:5" x14ac:dyDescent="0.25">
      <c r="A10" s="148" t="s">
        <v>187</v>
      </c>
      <c r="B10" s="163"/>
      <c r="C10" s="51"/>
      <c r="D10" s="166" t="s">
        <v>457</v>
      </c>
      <c r="E10" s="51"/>
    </row>
    <row r="11" spans="1:5" x14ac:dyDescent="0.25">
      <c r="A11" s="144" t="s">
        <v>119</v>
      </c>
      <c r="B11" s="163"/>
      <c r="C11" s="51"/>
      <c r="D11" s="166" t="s">
        <v>458</v>
      </c>
      <c r="E11" s="51"/>
    </row>
    <row r="12" spans="1:5" x14ac:dyDescent="0.25">
      <c r="A12" s="144" t="s">
        <v>120</v>
      </c>
      <c r="B12" s="149"/>
      <c r="C12" s="51"/>
      <c r="D12" s="166" t="s">
        <v>459</v>
      </c>
      <c r="E12" s="51"/>
    </row>
    <row r="13" spans="1:5" ht="46.8" x14ac:dyDescent="0.25">
      <c r="A13" s="134" t="s">
        <v>188</v>
      </c>
      <c r="B13" s="164">
        <f>SUM(B7:B11)</f>
        <v>0</v>
      </c>
      <c r="C13" s="51"/>
      <c r="D13" s="166" t="s">
        <v>460</v>
      </c>
      <c r="E13" s="51"/>
    </row>
    <row r="14" spans="1:5" ht="15" customHeight="1" x14ac:dyDescent="0.25">
      <c r="C14" s="51"/>
      <c r="D14" s="166" t="s">
        <v>461</v>
      </c>
      <c r="E14" s="51"/>
    </row>
    <row r="15" spans="1:5" ht="15.6" x14ac:dyDescent="0.3">
      <c r="A15" s="165" t="s">
        <v>7</v>
      </c>
      <c r="B15" s="120" t="s">
        <v>73</v>
      </c>
      <c r="C15" s="51"/>
      <c r="D15" s="166" t="s">
        <v>462</v>
      </c>
      <c r="E15" s="51"/>
    </row>
    <row r="16" spans="1:5" x14ac:dyDescent="0.25">
      <c r="A16" s="148" t="s">
        <v>189</v>
      </c>
      <c r="B16" s="163"/>
      <c r="D16" s="166" t="s">
        <v>463</v>
      </c>
    </row>
    <row r="17" spans="1:5" x14ac:dyDescent="0.25">
      <c r="A17" s="148" t="s">
        <v>190</v>
      </c>
      <c r="B17" s="163"/>
      <c r="C17" s="51"/>
      <c r="D17" s="166" t="s">
        <v>464</v>
      </c>
      <c r="E17" s="51"/>
    </row>
    <row r="18" spans="1:5" x14ac:dyDescent="0.25">
      <c r="A18" s="148" t="s">
        <v>191</v>
      </c>
      <c r="B18" s="163"/>
      <c r="C18" s="51"/>
      <c r="D18" s="166" t="s">
        <v>465</v>
      </c>
      <c r="E18" s="51"/>
    </row>
    <row r="19" spans="1:5" x14ac:dyDescent="0.25">
      <c r="A19" s="148" t="s">
        <v>192</v>
      </c>
      <c r="B19" s="163"/>
      <c r="D19" s="166" t="s">
        <v>466</v>
      </c>
    </row>
    <row r="20" spans="1:5" x14ac:dyDescent="0.25">
      <c r="A20" s="148" t="s">
        <v>193</v>
      </c>
      <c r="B20" s="163"/>
      <c r="C20" s="49"/>
      <c r="D20" s="166" t="s">
        <v>467</v>
      </c>
      <c r="E20" s="49"/>
    </row>
    <row r="21" spans="1:5" x14ac:dyDescent="0.25">
      <c r="A21" s="148" t="s">
        <v>194</v>
      </c>
      <c r="B21" s="163"/>
      <c r="C21" s="51"/>
      <c r="D21" s="166" t="s">
        <v>468</v>
      </c>
      <c r="E21" s="51"/>
    </row>
    <row r="22" spans="1:5" ht="15.6" x14ac:dyDescent="0.25">
      <c r="A22" s="148" t="s">
        <v>195</v>
      </c>
      <c r="B22" s="163"/>
      <c r="C22" s="58"/>
      <c r="D22" s="166" t="s">
        <v>469</v>
      </c>
      <c r="E22" s="58"/>
    </row>
    <row r="23" spans="1:5" ht="15.6" x14ac:dyDescent="0.25">
      <c r="A23" s="148" t="s">
        <v>196</v>
      </c>
      <c r="B23" s="163"/>
      <c r="C23" s="59"/>
      <c r="D23" s="166" t="s">
        <v>470</v>
      </c>
      <c r="E23" s="59"/>
    </row>
    <row r="24" spans="1:5" ht="15.6" x14ac:dyDescent="0.25">
      <c r="A24" s="148" t="s">
        <v>197</v>
      </c>
      <c r="B24" s="163"/>
      <c r="C24" s="59"/>
      <c r="D24" s="166" t="s">
        <v>471</v>
      </c>
      <c r="E24" s="59"/>
    </row>
    <row r="25" spans="1:5" ht="15.6" x14ac:dyDescent="0.25">
      <c r="A25" s="148" t="s">
        <v>198</v>
      </c>
      <c r="B25" s="163"/>
      <c r="C25" s="59"/>
      <c r="D25" s="166" t="s">
        <v>472</v>
      </c>
      <c r="E25" s="59"/>
    </row>
    <row r="26" spans="1:5" ht="15.6" x14ac:dyDescent="0.25">
      <c r="A26" s="148" t="s">
        <v>199</v>
      </c>
      <c r="B26" s="163"/>
      <c r="C26" s="59"/>
      <c r="D26" s="383" t="s">
        <v>473</v>
      </c>
      <c r="E26" s="59"/>
    </row>
    <row r="27" spans="1:5" x14ac:dyDescent="0.25">
      <c r="A27" s="148" t="s">
        <v>200</v>
      </c>
      <c r="B27" s="163"/>
      <c r="D27" s="166" t="s">
        <v>474</v>
      </c>
    </row>
    <row r="28" spans="1:5" ht="15.6" x14ac:dyDescent="0.25">
      <c r="A28" s="148" t="s">
        <v>201</v>
      </c>
      <c r="B28" s="163"/>
      <c r="C28" s="60"/>
      <c r="D28" s="166" t="s">
        <v>475</v>
      </c>
      <c r="E28" s="60"/>
    </row>
    <row r="29" spans="1:5" x14ac:dyDescent="0.25">
      <c r="A29" s="144" t="s">
        <v>202</v>
      </c>
      <c r="B29" s="163"/>
      <c r="C29" s="51"/>
      <c r="D29" s="166" t="s">
        <v>476</v>
      </c>
      <c r="E29" s="51"/>
    </row>
    <row r="30" spans="1:5" x14ac:dyDescent="0.25">
      <c r="A30" s="144" t="s">
        <v>203</v>
      </c>
      <c r="B30" s="163"/>
      <c r="C30" s="51"/>
      <c r="D30" s="166" t="s">
        <v>477</v>
      </c>
      <c r="E30" s="51"/>
    </row>
    <row r="31" spans="1:5" x14ac:dyDescent="0.25">
      <c r="A31" s="144" t="s">
        <v>204</v>
      </c>
      <c r="B31" s="163"/>
      <c r="C31" s="51"/>
      <c r="D31" s="166" t="s">
        <v>478</v>
      </c>
      <c r="E31" s="51"/>
    </row>
    <row r="32" spans="1:5" x14ac:dyDescent="0.25">
      <c r="A32" s="144" t="s">
        <v>452</v>
      </c>
      <c r="B32" s="163"/>
      <c r="C32" s="51"/>
      <c r="D32" s="166" t="s">
        <v>479</v>
      </c>
      <c r="E32" s="51"/>
    </row>
    <row r="33" spans="1:5" x14ac:dyDescent="0.25">
      <c r="A33" s="144" t="s">
        <v>205</v>
      </c>
      <c r="B33" s="163"/>
      <c r="C33" s="51"/>
      <c r="D33" s="166" t="s">
        <v>480</v>
      </c>
      <c r="E33" s="51"/>
    </row>
    <row r="34" spans="1:5" x14ac:dyDescent="0.25">
      <c r="A34" s="144" t="s">
        <v>206</v>
      </c>
      <c r="B34" s="163"/>
      <c r="C34" s="51"/>
      <c r="D34" s="166" t="s">
        <v>481</v>
      </c>
      <c r="E34" s="51"/>
    </row>
    <row r="35" spans="1:5" x14ac:dyDescent="0.25">
      <c r="A35" s="144" t="s">
        <v>207</v>
      </c>
      <c r="B35" s="163"/>
      <c r="D35" s="166" t="s">
        <v>482</v>
      </c>
    </row>
    <row r="36" spans="1:5" ht="15.6" x14ac:dyDescent="0.25">
      <c r="A36" s="144" t="s">
        <v>208</v>
      </c>
      <c r="B36" s="163"/>
      <c r="C36" s="61"/>
      <c r="D36" s="166" t="s">
        <v>483</v>
      </c>
      <c r="E36" s="61"/>
    </row>
    <row r="37" spans="1:5" x14ac:dyDescent="0.25">
      <c r="A37" s="144" t="s">
        <v>209</v>
      </c>
      <c r="B37" s="163"/>
      <c r="D37" s="166" t="s">
        <v>484</v>
      </c>
    </row>
    <row r="38" spans="1:5" x14ac:dyDescent="0.25">
      <c r="A38" s="144" t="s">
        <v>210</v>
      </c>
      <c r="B38" s="163"/>
      <c r="D38" s="166" t="s">
        <v>485</v>
      </c>
    </row>
    <row r="39" spans="1:5" x14ac:dyDescent="0.25">
      <c r="A39" s="144" t="s">
        <v>211</v>
      </c>
      <c r="B39" s="163"/>
      <c r="D39" s="166" t="s">
        <v>486</v>
      </c>
    </row>
    <row r="40" spans="1:5" x14ac:dyDescent="0.25">
      <c r="A40" s="144" t="s">
        <v>212</v>
      </c>
      <c r="B40" s="163"/>
      <c r="D40" s="166" t="s">
        <v>487</v>
      </c>
    </row>
    <row r="41" spans="1:5" x14ac:dyDescent="0.25">
      <c r="A41" s="144" t="s">
        <v>213</v>
      </c>
      <c r="B41" s="163"/>
      <c r="D41" s="166" t="s">
        <v>488</v>
      </c>
    </row>
    <row r="42" spans="1:5" x14ac:dyDescent="0.25">
      <c r="A42" s="144" t="s">
        <v>214</v>
      </c>
      <c r="B42" s="163"/>
      <c r="D42" s="166" t="s">
        <v>489</v>
      </c>
    </row>
    <row r="43" spans="1:5" x14ac:dyDescent="0.25">
      <c r="A43" s="144" t="s">
        <v>119</v>
      </c>
      <c r="B43" s="163"/>
      <c r="D43" s="166" t="s">
        <v>490</v>
      </c>
    </row>
    <row r="44" spans="1:5" x14ac:dyDescent="0.25">
      <c r="A44" s="144" t="s">
        <v>120</v>
      </c>
      <c r="B44" s="149"/>
      <c r="D44" s="166" t="s">
        <v>491</v>
      </c>
    </row>
    <row r="45" spans="1:5" ht="31.2" x14ac:dyDescent="0.25">
      <c r="A45" s="134" t="s">
        <v>215</v>
      </c>
      <c r="B45" s="168">
        <f>SUM(B16:B43)</f>
        <v>0</v>
      </c>
      <c r="D45" s="166" t="s">
        <v>492</v>
      </c>
    </row>
    <row r="46" spans="1:5" x14ac:dyDescent="0.25">
      <c r="A46" s="112"/>
      <c r="D46" s="166" t="s">
        <v>493</v>
      </c>
    </row>
    <row r="47" spans="1:5" ht="31.2" x14ac:dyDescent="0.25">
      <c r="A47" s="134" t="s">
        <v>216</v>
      </c>
      <c r="B47" s="168">
        <f>DE_ESC_TOTAL+DE_ESH_TOTAL</f>
        <v>0</v>
      </c>
      <c r="D47" s="107" t="s">
        <v>494</v>
      </c>
    </row>
    <row r="48" spans="1:5" ht="18.75" customHeight="1" x14ac:dyDescent="0.25">
      <c r="A48" s="112"/>
      <c r="B48" s="112"/>
      <c r="D48" s="107" t="s">
        <v>495</v>
      </c>
    </row>
    <row r="49" spans="1:4" x14ac:dyDescent="0.25">
      <c r="A49" s="112"/>
      <c r="D49" s="107" t="s">
        <v>496</v>
      </c>
    </row>
    <row r="50" spans="1:4" x14ac:dyDescent="0.25">
      <c r="A50" s="112"/>
      <c r="D50" s="107" t="s">
        <v>497</v>
      </c>
    </row>
    <row r="51" spans="1:4" x14ac:dyDescent="0.25">
      <c r="A51" s="112"/>
      <c r="D51" s="107" t="s">
        <v>498</v>
      </c>
    </row>
    <row r="52" spans="1:4" x14ac:dyDescent="0.25">
      <c r="A52" s="112"/>
      <c r="D52" s="107" t="s">
        <v>499</v>
      </c>
    </row>
    <row r="53" spans="1:4" x14ac:dyDescent="0.25">
      <c r="A53" s="112"/>
      <c r="D53" s="107" t="s">
        <v>500</v>
      </c>
    </row>
    <row r="54" spans="1:4" x14ac:dyDescent="0.25">
      <c r="A54" s="112"/>
      <c r="D54" s="107" t="s">
        <v>501</v>
      </c>
    </row>
    <row r="55" spans="1:4" x14ac:dyDescent="0.25">
      <c r="A55" s="112"/>
      <c r="D55" s="107" t="s">
        <v>502</v>
      </c>
    </row>
    <row r="56" spans="1:4" x14ac:dyDescent="0.25">
      <c r="A56" s="112"/>
      <c r="D56" s="107" t="s">
        <v>503</v>
      </c>
    </row>
    <row r="57" spans="1:4" x14ac:dyDescent="0.25">
      <c r="A57" s="112"/>
      <c r="D57" s="107" t="s">
        <v>504</v>
      </c>
    </row>
    <row r="58" spans="1:4" x14ac:dyDescent="0.25">
      <c r="A58" s="112"/>
      <c r="D58" s="107" t="s">
        <v>505</v>
      </c>
    </row>
    <row r="59" spans="1:4" x14ac:dyDescent="0.25">
      <c r="A59" s="112"/>
      <c r="D59" s="107" t="s">
        <v>506</v>
      </c>
    </row>
    <row r="60" spans="1:4" x14ac:dyDescent="0.25">
      <c r="A60" s="112"/>
      <c r="D60" s="107" t="s">
        <v>507</v>
      </c>
    </row>
    <row r="61" spans="1:4" x14ac:dyDescent="0.25">
      <c r="A61" s="112"/>
      <c r="D61" s="107" t="s">
        <v>508</v>
      </c>
    </row>
    <row r="62" spans="1:4" x14ac:dyDescent="0.25">
      <c r="A62" s="112"/>
      <c r="D62" s="107" t="s">
        <v>509</v>
      </c>
    </row>
    <row r="63" spans="1:4" x14ac:dyDescent="0.25">
      <c r="A63" s="112"/>
      <c r="D63" s="107" t="s">
        <v>510</v>
      </c>
    </row>
    <row r="64" spans="1:4" x14ac:dyDescent="0.25">
      <c r="A64" s="112"/>
      <c r="D64" s="107" t="s">
        <v>511</v>
      </c>
    </row>
    <row r="65" spans="1:4" x14ac:dyDescent="0.25">
      <c r="A65" s="112"/>
      <c r="D65" s="107" t="s">
        <v>512</v>
      </c>
    </row>
    <row r="66" spans="1:4" x14ac:dyDescent="0.25">
      <c r="A66" s="112"/>
      <c r="D66" s="107" t="s">
        <v>513</v>
      </c>
    </row>
    <row r="67" spans="1:4" x14ac:dyDescent="0.25">
      <c r="A67" s="112"/>
      <c r="D67" s="107" t="s">
        <v>514</v>
      </c>
    </row>
    <row r="68" spans="1:4" x14ac:dyDescent="0.25">
      <c r="A68" s="112"/>
      <c r="D68" s="107" t="s">
        <v>515</v>
      </c>
    </row>
    <row r="69" spans="1:4" x14ac:dyDescent="0.25">
      <c r="A69" s="112"/>
      <c r="D69" s="107" t="s">
        <v>516</v>
      </c>
    </row>
    <row r="70" spans="1:4" ht="30" x14ac:dyDescent="0.25">
      <c r="A70" s="112"/>
      <c r="D70" s="107" t="s">
        <v>517</v>
      </c>
    </row>
    <row r="71" spans="1:4" x14ac:dyDescent="0.25">
      <c r="A71" s="112"/>
      <c r="D71" s="107" t="s">
        <v>518</v>
      </c>
    </row>
    <row r="72" spans="1:4" ht="30" x14ac:dyDescent="0.25">
      <c r="A72" s="112"/>
      <c r="D72" s="107" t="s">
        <v>519</v>
      </c>
    </row>
    <row r="73" spans="1:4" x14ac:dyDescent="0.25">
      <c r="A73" s="112"/>
      <c r="D73" s="107" t="s">
        <v>520</v>
      </c>
    </row>
    <row r="74" spans="1:4" x14ac:dyDescent="0.25">
      <c r="A74" s="112"/>
      <c r="D74" s="107" t="s">
        <v>521</v>
      </c>
    </row>
    <row r="75" spans="1:4" x14ac:dyDescent="0.25">
      <c r="A75" s="112"/>
      <c r="D75" s="107" t="s">
        <v>522</v>
      </c>
    </row>
    <row r="76" spans="1:4" x14ac:dyDescent="0.25">
      <c r="A76" s="112"/>
      <c r="D76" s="107" t="s">
        <v>523</v>
      </c>
    </row>
    <row r="77" spans="1:4" x14ac:dyDescent="0.25">
      <c r="A77" s="112"/>
      <c r="D77" s="107" t="s">
        <v>524</v>
      </c>
    </row>
    <row r="78" spans="1:4" x14ac:dyDescent="0.25">
      <c r="A78" s="112"/>
      <c r="D78" s="107" t="s">
        <v>525</v>
      </c>
    </row>
    <row r="79" spans="1:4" ht="30" x14ac:dyDescent="0.25">
      <c r="A79" s="112"/>
      <c r="D79" s="107" t="s">
        <v>526</v>
      </c>
    </row>
    <row r="80" spans="1:4" x14ac:dyDescent="0.25">
      <c r="A80" s="112"/>
      <c r="D80" s="107" t="s">
        <v>527</v>
      </c>
    </row>
    <row r="81" spans="1:4" x14ac:dyDescent="0.25">
      <c r="A81" s="112"/>
      <c r="D81" s="107" t="s">
        <v>528</v>
      </c>
    </row>
    <row r="82" spans="1:4" x14ac:dyDescent="0.25">
      <c r="A82" s="112"/>
      <c r="D82" s="107" t="s">
        <v>529</v>
      </c>
    </row>
    <row r="83" spans="1:4" x14ac:dyDescent="0.25">
      <c r="A83" s="112"/>
      <c r="D83" s="107" t="s">
        <v>530</v>
      </c>
    </row>
    <row r="84" spans="1:4" x14ac:dyDescent="0.25">
      <c r="A84" s="112"/>
      <c r="D84" s="107" t="s">
        <v>531</v>
      </c>
    </row>
    <row r="85" spans="1:4" ht="30" x14ac:dyDescent="0.25">
      <c r="A85" s="112"/>
      <c r="D85" s="107" t="s">
        <v>532</v>
      </c>
    </row>
    <row r="86" spans="1:4" x14ac:dyDescent="0.25">
      <c r="A86" s="112"/>
      <c r="D86" s="107" t="s">
        <v>533</v>
      </c>
    </row>
    <row r="87" spans="1:4" x14ac:dyDescent="0.25">
      <c r="A87" s="112"/>
      <c r="D87" s="107" t="s">
        <v>534</v>
      </c>
    </row>
    <row r="88" spans="1:4" x14ac:dyDescent="0.25">
      <c r="A88" s="112"/>
      <c r="D88" s="107" t="s">
        <v>535</v>
      </c>
    </row>
    <row r="89" spans="1:4" ht="30" x14ac:dyDescent="0.25">
      <c r="A89" s="112"/>
      <c r="D89" s="107" t="s">
        <v>536</v>
      </c>
    </row>
    <row r="90" spans="1:4" x14ac:dyDescent="0.25">
      <c r="A90" s="112"/>
      <c r="D90" s="107" t="s">
        <v>537</v>
      </c>
    </row>
    <row r="91" spans="1:4" x14ac:dyDescent="0.25">
      <c r="A91" s="112"/>
      <c r="D91" s="107" t="s">
        <v>538</v>
      </c>
    </row>
    <row r="92" spans="1:4" x14ac:dyDescent="0.25">
      <c r="A92" s="112"/>
    </row>
    <row r="93" spans="1:4" x14ac:dyDescent="0.25">
      <c r="A93" s="112"/>
    </row>
    <row r="94" spans="1:4" x14ac:dyDescent="0.25">
      <c r="A94" s="112"/>
    </row>
    <row r="95" spans="1:4" x14ac:dyDescent="0.25">
      <c r="A95" s="112"/>
    </row>
    <row r="96" spans="1:4" x14ac:dyDescent="0.25">
      <c r="A96" s="112"/>
    </row>
    <row r="97" spans="1:1" x14ac:dyDescent="0.25">
      <c r="A97" s="112"/>
    </row>
    <row r="98" spans="1:1" x14ac:dyDescent="0.25">
      <c r="A98" s="112"/>
    </row>
    <row r="99" spans="1:1" x14ac:dyDescent="0.25">
      <c r="A99" s="112"/>
    </row>
    <row r="100" spans="1:1" x14ac:dyDescent="0.25">
      <c r="A100" s="112"/>
    </row>
    <row r="101" spans="1:1" x14ac:dyDescent="0.25">
      <c r="A101" s="112"/>
    </row>
    <row r="102" spans="1:1" x14ac:dyDescent="0.25">
      <c r="A102" s="112"/>
    </row>
    <row r="103" spans="1:1" x14ac:dyDescent="0.25">
      <c r="A103" s="112"/>
    </row>
    <row r="104" spans="1:1" x14ac:dyDescent="0.25">
      <c r="A104" s="112"/>
    </row>
    <row r="105" spans="1:1" x14ac:dyDescent="0.25">
      <c r="A105" s="112"/>
    </row>
    <row r="106" spans="1:1" x14ac:dyDescent="0.25">
      <c r="A106" s="112"/>
    </row>
    <row r="107" spans="1:1" x14ac:dyDescent="0.25">
      <c r="A107" s="112"/>
    </row>
    <row r="108" spans="1:1" x14ac:dyDescent="0.25">
      <c r="A108" s="112"/>
    </row>
    <row r="109" spans="1:1" x14ac:dyDescent="0.25">
      <c r="A109" s="112"/>
    </row>
    <row r="110" spans="1:1" x14ac:dyDescent="0.25">
      <c r="A110" s="112"/>
    </row>
    <row r="111" spans="1:1" x14ac:dyDescent="0.25">
      <c r="A111" s="112"/>
    </row>
    <row r="112" spans="1:1" x14ac:dyDescent="0.25">
      <c r="A112" s="112"/>
    </row>
    <row r="113" spans="1:1" x14ac:dyDescent="0.25">
      <c r="A113" s="112"/>
    </row>
    <row r="114" spans="1:1" x14ac:dyDescent="0.25">
      <c r="A114" s="112"/>
    </row>
    <row r="115" spans="1:1" x14ac:dyDescent="0.25">
      <c r="A115" s="112"/>
    </row>
    <row r="116" spans="1:1" x14ac:dyDescent="0.25">
      <c r="A116" s="112"/>
    </row>
    <row r="117" spans="1:1" x14ac:dyDescent="0.25">
      <c r="A117" s="112"/>
    </row>
    <row r="118" spans="1:1" x14ac:dyDescent="0.25">
      <c r="A118" s="112"/>
    </row>
    <row r="119" spans="1:1" x14ac:dyDescent="0.25">
      <c r="A119" s="112"/>
    </row>
    <row r="120" spans="1:1" x14ac:dyDescent="0.25">
      <c r="A120" s="112"/>
    </row>
    <row r="121" spans="1:1" x14ac:dyDescent="0.25">
      <c r="A121" s="112"/>
    </row>
    <row r="122" spans="1:1" x14ac:dyDescent="0.25">
      <c r="A122" s="112"/>
    </row>
    <row r="123" spans="1:1" x14ac:dyDescent="0.25">
      <c r="A123" s="112"/>
    </row>
    <row r="124" spans="1:1" x14ac:dyDescent="0.25">
      <c r="A124" s="112"/>
    </row>
    <row r="125" spans="1:1" x14ac:dyDescent="0.25">
      <c r="A125" s="112"/>
    </row>
    <row r="126" spans="1:1" x14ac:dyDescent="0.25">
      <c r="A126" s="112"/>
    </row>
  </sheetData>
  <mergeCells count="2">
    <mergeCell ref="A2:B2"/>
    <mergeCell ref="A3:B3"/>
  </mergeCells>
  <printOptions horizontalCentered="1"/>
  <pageMargins left="0.23622047244094491" right="0.59055118110236227" top="0.39370078740157483" bottom="0.78740157480314965" header="0.39370078740157483" footer="0.55118110236220474"/>
  <pageSetup paperSize="9" scale="29" orientation="portrait" r:id="rId1"/>
  <headerFooter alignWithMargins="0">
    <oddFooter>&amp;L&amp;8&amp;A&amp;R&amp;8R&amp;&amp;D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E68"/>
  <sheetViews>
    <sheetView showGridLines="0" zoomScale="80" zoomScaleNormal="80" workbookViewId="0">
      <selection activeCell="I11" sqref="I11"/>
    </sheetView>
  </sheetViews>
  <sheetFormatPr baseColWidth="10" defaultColWidth="11.44140625" defaultRowHeight="15" x14ac:dyDescent="0.25"/>
  <cols>
    <col min="1" max="1" width="56.6640625" style="47" customWidth="1"/>
    <col min="2" max="2" width="20.6640625" style="47" bestFit="1" customWidth="1"/>
    <col min="3" max="3" width="3.33203125" style="48" customWidth="1"/>
    <col min="4" max="4" width="93.5546875" style="50" customWidth="1"/>
    <col min="5" max="5" width="3.109375" style="48" customWidth="1"/>
    <col min="6" max="16384" width="11.44140625" style="47"/>
  </cols>
  <sheetData>
    <row r="1" spans="1:5" ht="15.6" x14ac:dyDescent="0.25">
      <c r="A1" s="45"/>
      <c r="B1" s="46"/>
      <c r="D1" s="107" t="s">
        <v>437</v>
      </c>
    </row>
    <row r="2" spans="1:5" ht="38.25" customHeight="1" x14ac:dyDescent="0.25">
      <c r="A2" s="437" t="str">
        <f>"Dépenses extérieures de R&amp;D exécutées en " &amp; SURVEY_YEAR &amp; " par les Associations, les Fondations et les GIP"</f>
        <v>Dépenses extérieures de R&amp;D exécutées en 2023 par les Associations, les Fondations et les GIP</v>
      </c>
      <c r="B2" s="437"/>
      <c r="C2" s="51"/>
      <c r="D2" s="170" t="s">
        <v>540</v>
      </c>
      <c r="E2" s="51"/>
    </row>
    <row r="3" spans="1:5" ht="181.2" x14ac:dyDescent="0.3">
      <c r="A3" s="420" t="s">
        <v>106</v>
      </c>
      <c r="B3" s="420"/>
      <c r="C3" s="49"/>
      <c r="D3" s="162" t="s">
        <v>451</v>
      </c>
      <c r="E3" s="49"/>
    </row>
    <row r="4" spans="1:5" ht="15.6" x14ac:dyDescent="0.25">
      <c r="A4" s="112"/>
      <c r="C4" s="53"/>
      <c r="E4" s="53"/>
    </row>
    <row r="5" spans="1:5" ht="44.4" customHeight="1" x14ac:dyDescent="0.3">
      <c r="A5" s="165" t="s">
        <v>217</v>
      </c>
      <c r="B5" s="169" t="s">
        <v>73</v>
      </c>
      <c r="C5" s="59"/>
      <c r="E5" s="59"/>
    </row>
    <row r="6" spans="1:5" ht="15.6" x14ac:dyDescent="0.25">
      <c r="A6" s="148" t="s">
        <v>218</v>
      </c>
      <c r="B6" s="163"/>
      <c r="C6" s="59"/>
      <c r="E6" s="59"/>
    </row>
    <row r="7" spans="1:5" ht="15.6" x14ac:dyDescent="0.25">
      <c r="A7" s="144" t="s">
        <v>219</v>
      </c>
      <c r="B7" s="163"/>
      <c r="C7" s="59"/>
      <c r="E7" s="59"/>
    </row>
    <row r="8" spans="1:5" ht="15" customHeight="1" x14ac:dyDescent="0.25">
      <c r="A8" s="148" t="s">
        <v>539</v>
      </c>
      <c r="B8" s="163"/>
      <c r="C8" s="59"/>
      <c r="E8" s="59"/>
    </row>
    <row r="9" spans="1:5" ht="30" x14ac:dyDescent="0.25">
      <c r="A9" s="144" t="s">
        <v>222</v>
      </c>
      <c r="B9" s="163"/>
    </row>
    <row r="10" spans="1:5" ht="105" x14ac:dyDescent="0.25">
      <c r="A10" s="144" t="s">
        <v>119</v>
      </c>
      <c r="B10" s="163"/>
      <c r="C10" s="60"/>
      <c r="D10" s="170" t="s">
        <v>223</v>
      </c>
      <c r="E10" s="60"/>
    </row>
    <row r="11" spans="1:5" x14ac:dyDescent="0.25">
      <c r="A11" s="144" t="s">
        <v>120</v>
      </c>
      <c r="B11" s="149"/>
      <c r="C11" s="51"/>
      <c r="E11" s="51"/>
    </row>
    <row r="12" spans="1:5" ht="31.2" x14ac:dyDescent="0.25">
      <c r="A12" s="134" t="s">
        <v>224</v>
      </c>
      <c r="B12" s="164">
        <f>SUM(B6:B10)</f>
        <v>0</v>
      </c>
      <c r="C12" s="51"/>
      <c r="E12" s="51"/>
    </row>
    <row r="13" spans="1:5" ht="16.5" customHeight="1" x14ac:dyDescent="0.25">
      <c r="A13" s="112"/>
      <c r="B13" s="112"/>
      <c r="C13" s="51"/>
      <c r="E13" s="51"/>
    </row>
    <row r="14" spans="1:5" x14ac:dyDescent="0.25">
      <c r="A14" s="112"/>
      <c r="B14" s="112"/>
      <c r="C14" s="51"/>
      <c r="E14" s="51"/>
    </row>
    <row r="15" spans="1:5" x14ac:dyDescent="0.25">
      <c r="A15" s="112"/>
      <c r="B15" s="112"/>
      <c r="C15" s="51"/>
      <c r="E15" s="51"/>
    </row>
    <row r="16" spans="1:5" x14ac:dyDescent="0.25">
      <c r="A16" s="112"/>
      <c r="B16" s="112"/>
    </row>
    <row r="17" spans="1:5" x14ac:dyDescent="0.25">
      <c r="A17" s="112"/>
      <c r="B17" s="112"/>
      <c r="C17" s="51"/>
      <c r="E17" s="51"/>
    </row>
    <row r="18" spans="1:5" x14ac:dyDescent="0.25">
      <c r="A18" s="112"/>
      <c r="C18" s="51"/>
      <c r="E18" s="51"/>
    </row>
    <row r="19" spans="1:5" x14ac:dyDescent="0.25">
      <c r="A19" s="112"/>
    </row>
    <row r="20" spans="1:5" x14ac:dyDescent="0.25">
      <c r="A20" s="112"/>
      <c r="C20" s="49"/>
      <c r="E20" s="49"/>
    </row>
    <row r="21" spans="1:5" x14ac:dyDescent="0.25">
      <c r="A21" s="112"/>
      <c r="C21" s="51"/>
      <c r="E21" s="51"/>
    </row>
    <row r="22" spans="1:5" ht="15.6" x14ac:dyDescent="0.25">
      <c r="A22" s="112"/>
      <c r="C22" s="58"/>
      <c r="E22" s="58"/>
    </row>
    <row r="23" spans="1:5" ht="15.6" x14ac:dyDescent="0.25">
      <c r="A23" s="112"/>
      <c r="C23" s="59"/>
      <c r="E23" s="59"/>
    </row>
    <row r="24" spans="1:5" ht="15.6" x14ac:dyDescent="0.25">
      <c r="A24" s="112"/>
      <c r="C24" s="59"/>
      <c r="E24" s="59"/>
    </row>
    <row r="25" spans="1:5" ht="31.5" customHeight="1" x14ac:dyDescent="0.25">
      <c r="A25" s="112"/>
      <c r="C25" s="59"/>
      <c r="E25" s="59"/>
    </row>
    <row r="26" spans="1:5" ht="31.5" customHeight="1" x14ac:dyDescent="0.25">
      <c r="A26" s="112"/>
      <c r="C26" s="59"/>
      <c r="E26" s="59"/>
    </row>
    <row r="27" spans="1:5" ht="31.5" customHeight="1" x14ac:dyDescent="0.25">
      <c r="A27" s="112"/>
    </row>
    <row r="28" spans="1:5" ht="15.6" x14ac:dyDescent="0.25">
      <c r="A28" s="112"/>
      <c r="C28" s="60"/>
      <c r="E28" s="60"/>
    </row>
    <row r="29" spans="1:5" x14ac:dyDescent="0.25">
      <c r="A29" s="112"/>
      <c r="C29" s="51"/>
      <c r="E29" s="51"/>
    </row>
    <row r="30" spans="1:5" x14ac:dyDescent="0.25">
      <c r="A30" s="112"/>
      <c r="C30" s="51"/>
      <c r="E30" s="51"/>
    </row>
    <row r="31" spans="1:5" x14ac:dyDescent="0.25">
      <c r="A31" s="112"/>
      <c r="C31" s="51"/>
      <c r="E31" s="51"/>
    </row>
    <row r="32" spans="1:5" x14ac:dyDescent="0.25">
      <c r="A32" s="112"/>
      <c r="C32" s="51"/>
      <c r="E32" s="51"/>
    </row>
    <row r="33" spans="1:5" x14ac:dyDescent="0.25">
      <c r="A33" s="112"/>
      <c r="C33" s="51"/>
      <c r="E33" s="51"/>
    </row>
    <row r="34" spans="1:5" x14ac:dyDescent="0.25">
      <c r="A34" s="112"/>
      <c r="C34" s="51"/>
      <c r="E34" s="51"/>
    </row>
    <row r="35" spans="1:5" x14ac:dyDescent="0.25">
      <c r="A35" s="112"/>
    </row>
    <row r="36" spans="1:5" ht="15.6" x14ac:dyDescent="0.25">
      <c r="A36" s="112"/>
      <c r="C36" s="61"/>
      <c r="E36" s="61"/>
    </row>
    <row r="37" spans="1:5" x14ac:dyDescent="0.25">
      <c r="A37" s="112"/>
    </row>
    <row r="38" spans="1:5" x14ac:dyDescent="0.25">
      <c r="A38" s="112"/>
    </row>
    <row r="39" spans="1:5" x14ac:dyDescent="0.25">
      <c r="A39" s="112"/>
    </row>
    <row r="40" spans="1:5" x14ac:dyDescent="0.25">
      <c r="A40" s="112"/>
    </row>
    <row r="41" spans="1:5" x14ac:dyDescent="0.25">
      <c r="A41" s="112"/>
    </row>
    <row r="42" spans="1:5" x14ac:dyDescent="0.25">
      <c r="A42" s="112"/>
    </row>
    <row r="43" spans="1:5" x14ac:dyDescent="0.25">
      <c r="A43" s="112"/>
    </row>
    <row r="44" spans="1:5" x14ac:dyDescent="0.25">
      <c r="A44" s="112"/>
    </row>
    <row r="45" spans="1:5" x14ac:dyDescent="0.25">
      <c r="A45" s="112"/>
    </row>
    <row r="46" spans="1:5" x14ac:dyDescent="0.25">
      <c r="A46" s="112"/>
    </row>
    <row r="47" spans="1:5" x14ac:dyDescent="0.25">
      <c r="A47" s="112"/>
    </row>
    <row r="48" spans="1:5" x14ac:dyDescent="0.25">
      <c r="A48" s="112"/>
    </row>
    <row r="49" spans="1:1" x14ac:dyDescent="0.25">
      <c r="A49" s="112"/>
    </row>
    <row r="50" spans="1:1" x14ac:dyDescent="0.25">
      <c r="A50" s="112"/>
    </row>
    <row r="51" spans="1:1" x14ac:dyDescent="0.25">
      <c r="A51" s="112"/>
    </row>
    <row r="52" spans="1:1" x14ac:dyDescent="0.25">
      <c r="A52" s="112"/>
    </row>
    <row r="53" spans="1:1" x14ac:dyDescent="0.25">
      <c r="A53" s="112"/>
    </row>
    <row r="54" spans="1:1" x14ac:dyDescent="0.25">
      <c r="A54" s="112"/>
    </row>
    <row r="55" spans="1:1" x14ac:dyDescent="0.25">
      <c r="A55" s="112"/>
    </row>
    <row r="56" spans="1:1" x14ac:dyDescent="0.25">
      <c r="A56" s="112"/>
    </row>
    <row r="57" spans="1:1" x14ac:dyDescent="0.25">
      <c r="A57" s="112"/>
    </row>
    <row r="58" spans="1:1" x14ac:dyDescent="0.25">
      <c r="A58" s="112"/>
    </row>
    <row r="59" spans="1:1" x14ac:dyDescent="0.25">
      <c r="A59" s="112"/>
    </row>
    <row r="60" spans="1:1" x14ac:dyDescent="0.25">
      <c r="A60" s="112"/>
    </row>
    <row r="61" spans="1:1" x14ac:dyDescent="0.25">
      <c r="A61" s="112"/>
    </row>
    <row r="62" spans="1:1" x14ac:dyDescent="0.25">
      <c r="A62" s="112"/>
    </row>
    <row r="63" spans="1:1" x14ac:dyDescent="0.25">
      <c r="A63" s="112"/>
    </row>
    <row r="64" spans="1:1" x14ac:dyDescent="0.25">
      <c r="A64" s="112"/>
    </row>
    <row r="65" spans="1:1" x14ac:dyDescent="0.25">
      <c r="A65" s="112"/>
    </row>
    <row r="66" spans="1:1" x14ac:dyDescent="0.25">
      <c r="A66" s="112"/>
    </row>
    <row r="67" spans="1:1" x14ac:dyDescent="0.25">
      <c r="A67" s="112"/>
    </row>
    <row r="68" spans="1:1" x14ac:dyDescent="0.25">
      <c r="A68" s="112"/>
    </row>
  </sheetData>
  <mergeCells count="2">
    <mergeCell ref="A2:B2"/>
    <mergeCell ref="A3:B3"/>
  </mergeCells>
  <printOptions horizontalCentered="1"/>
  <pageMargins left="0.23622047244094491" right="0.59055118110236227" top="0.39370078740157483" bottom="0.78740157480314965" header="0.39370078740157483" footer="0.55118110236220474"/>
  <pageSetup paperSize="9" scale="34" orientation="portrait" r:id="rId1"/>
  <headerFooter alignWithMargins="0">
    <oddFooter>&amp;L&amp;8&amp;A&amp;R&amp;8R&amp;&amp;D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F112"/>
  <sheetViews>
    <sheetView showGridLines="0" zoomScale="75" zoomScaleNormal="75" workbookViewId="0">
      <pane xSplit="2" ySplit="10" topLeftCell="C11" activePane="bottomRight" state="frozen"/>
      <selection pane="topRight" activeCell="C1" sqref="C1"/>
      <selection pane="bottomLeft" activeCell="A11" sqref="A11"/>
      <selection pane="bottomRight" activeCell="J22" sqref="J22"/>
    </sheetView>
  </sheetViews>
  <sheetFormatPr baseColWidth="10" defaultColWidth="11.44140625" defaultRowHeight="15" x14ac:dyDescent="0.25"/>
  <cols>
    <col min="1" max="1" width="8.109375" style="47" customWidth="1"/>
    <col min="2" max="2" width="51" style="47" customWidth="1"/>
    <col min="3" max="3" width="27.33203125" style="47" bestFit="1" customWidth="1"/>
    <col min="4" max="4" width="23.6640625" style="47" customWidth="1"/>
    <col min="5" max="5" width="3.33203125" style="48" customWidth="1"/>
    <col min="6" max="6" width="3.109375" style="48" customWidth="1"/>
    <col min="7" max="16384" width="11.44140625" style="47"/>
  </cols>
  <sheetData>
    <row r="1" spans="1:6" ht="15.6" x14ac:dyDescent="0.25">
      <c r="A1" s="45"/>
      <c r="B1" s="46"/>
    </row>
    <row r="2" spans="1:6" ht="28.5" customHeight="1" x14ac:dyDescent="0.25">
      <c r="A2" s="419" t="str">
        <f>"Dépenses extérieures de R&amp;D exécutées en " &amp; SURVEY_YEAR &amp; " par les Entreprises"</f>
        <v>Dépenses extérieures de R&amp;D exécutées en 2023 par les Entreprises</v>
      </c>
      <c r="B2" s="419"/>
      <c r="C2" s="419"/>
      <c r="D2" s="419"/>
      <c r="E2" s="51"/>
      <c r="F2" s="51"/>
    </row>
    <row r="3" spans="1:6" ht="50.25" customHeight="1" x14ac:dyDescent="0.3">
      <c r="A3" s="439" t="s">
        <v>106</v>
      </c>
      <c r="B3" s="439"/>
      <c r="C3" s="439"/>
      <c r="D3" s="439"/>
      <c r="E3" s="49"/>
      <c r="F3" s="49"/>
    </row>
    <row r="4" spans="1:6" ht="30" customHeight="1" x14ac:dyDescent="0.25">
      <c r="A4" s="405" t="s">
        <v>541</v>
      </c>
      <c r="B4" s="405"/>
      <c r="C4" s="405"/>
      <c r="D4" s="405"/>
      <c r="E4" s="51"/>
      <c r="F4" s="51"/>
    </row>
    <row r="5" spans="1:6" s="182" customFormat="1" x14ac:dyDescent="0.25">
      <c r="A5" s="180"/>
      <c r="B5" s="180"/>
      <c r="C5" s="180"/>
      <c r="D5" s="180"/>
      <c r="E5" s="181"/>
      <c r="F5" s="181"/>
    </row>
    <row r="6" spans="1:6" ht="225.75" customHeight="1" x14ac:dyDescent="0.25">
      <c r="A6" s="442" t="s">
        <v>542</v>
      </c>
      <c r="B6" s="442"/>
      <c r="C6" s="442"/>
      <c r="D6" s="442"/>
      <c r="E6" s="51"/>
      <c r="F6" s="51"/>
    </row>
    <row r="7" spans="1:6" s="182" customFormat="1" x14ac:dyDescent="0.25">
      <c r="A7" s="180"/>
      <c r="B7" s="180"/>
      <c r="C7" s="180"/>
      <c r="D7" s="180"/>
      <c r="E7" s="181"/>
      <c r="F7" s="181"/>
    </row>
    <row r="8" spans="1:6" ht="15.6" x14ac:dyDescent="0.3">
      <c r="A8" s="439" t="s">
        <v>1</v>
      </c>
      <c r="B8" s="439"/>
      <c r="C8" s="439"/>
      <c r="D8" s="439"/>
      <c r="E8" s="53"/>
      <c r="F8" s="53"/>
    </row>
    <row r="9" spans="1:6" s="46" customFormat="1" ht="17.25" customHeight="1" x14ac:dyDescent="0.3">
      <c r="A9" s="171"/>
      <c r="B9" s="171"/>
      <c r="C9" s="171"/>
      <c r="D9" s="171"/>
      <c r="E9" s="59"/>
      <c r="F9" s="59"/>
    </row>
    <row r="10" spans="1:6" ht="32.25" customHeight="1" x14ac:dyDescent="0.3">
      <c r="A10" s="84"/>
      <c r="B10" s="172" t="s">
        <v>225</v>
      </c>
      <c r="C10" s="172" t="s">
        <v>226</v>
      </c>
      <c r="D10" s="172" t="s">
        <v>227</v>
      </c>
      <c r="E10" s="59"/>
      <c r="F10" s="59"/>
    </row>
    <row r="11" spans="1:6" ht="15.6" x14ac:dyDescent="0.25">
      <c r="A11" s="148" t="s">
        <v>228</v>
      </c>
      <c r="B11" s="177"/>
      <c r="C11" s="178"/>
      <c r="D11" s="124"/>
      <c r="E11" s="59"/>
      <c r="F11" s="59"/>
    </row>
    <row r="12" spans="1:6" x14ac:dyDescent="0.25">
      <c r="A12" s="148" t="s">
        <v>229</v>
      </c>
      <c r="B12" s="177"/>
      <c r="C12" s="178"/>
      <c r="D12" s="124"/>
    </row>
    <row r="13" spans="1:6" ht="15.6" x14ac:dyDescent="0.25">
      <c r="A13" s="148" t="s">
        <v>230</v>
      </c>
      <c r="B13" s="177"/>
      <c r="C13" s="178"/>
      <c r="D13" s="124"/>
      <c r="E13" s="60"/>
      <c r="F13" s="60"/>
    </row>
    <row r="14" spans="1:6" x14ac:dyDescent="0.25">
      <c r="A14" s="148" t="s">
        <v>231</v>
      </c>
      <c r="B14" s="177"/>
      <c r="C14" s="178"/>
      <c r="D14" s="124"/>
      <c r="E14" s="51"/>
      <c r="F14" s="51"/>
    </row>
    <row r="15" spans="1:6" x14ac:dyDescent="0.25">
      <c r="A15" s="148" t="s">
        <v>232</v>
      </c>
      <c r="B15" s="177"/>
      <c r="C15" s="178"/>
      <c r="D15" s="124"/>
      <c r="E15" s="51"/>
      <c r="F15" s="51"/>
    </row>
    <row r="16" spans="1:6" x14ac:dyDescent="0.25">
      <c r="A16" s="148" t="s">
        <v>233</v>
      </c>
      <c r="B16" s="177"/>
      <c r="C16" s="178"/>
      <c r="D16" s="124"/>
      <c r="E16" s="51"/>
      <c r="F16" s="51"/>
    </row>
    <row r="17" spans="1:6" x14ac:dyDescent="0.25">
      <c r="A17" s="148" t="s">
        <v>234</v>
      </c>
      <c r="B17" s="177"/>
      <c r="C17" s="178"/>
      <c r="D17" s="124"/>
      <c r="E17" s="51"/>
      <c r="F17" s="51"/>
    </row>
    <row r="18" spans="1:6" x14ac:dyDescent="0.25">
      <c r="A18" s="148" t="s">
        <v>235</v>
      </c>
      <c r="B18" s="177"/>
      <c r="C18" s="178"/>
      <c r="D18" s="124"/>
      <c r="E18" s="51"/>
      <c r="F18" s="51"/>
    </row>
    <row r="19" spans="1:6" x14ac:dyDescent="0.25">
      <c r="A19" s="148" t="s">
        <v>236</v>
      </c>
      <c r="B19" s="177"/>
      <c r="C19" s="178"/>
      <c r="D19" s="124"/>
      <c r="E19" s="51"/>
      <c r="F19" s="51"/>
    </row>
    <row r="20" spans="1:6" x14ac:dyDescent="0.25">
      <c r="A20" s="148" t="s">
        <v>237</v>
      </c>
      <c r="B20" s="177"/>
      <c r="C20" s="178"/>
      <c r="D20" s="124"/>
    </row>
    <row r="21" spans="1:6" x14ac:dyDescent="0.25">
      <c r="A21" s="148" t="s">
        <v>238</v>
      </c>
      <c r="B21" s="177"/>
      <c r="C21" s="178"/>
      <c r="D21" s="124"/>
      <c r="E21" s="51"/>
      <c r="F21" s="51"/>
    </row>
    <row r="22" spans="1:6" x14ac:dyDescent="0.25">
      <c r="A22" s="148" t="s">
        <v>239</v>
      </c>
      <c r="B22" s="177"/>
      <c r="C22" s="178"/>
      <c r="D22" s="124"/>
      <c r="E22" s="51"/>
      <c r="F22" s="51"/>
    </row>
    <row r="23" spans="1:6" x14ac:dyDescent="0.25">
      <c r="A23" s="148" t="s">
        <v>240</v>
      </c>
      <c r="B23" s="177"/>
      <c r="C23" s="178"/>
      <c r="D23" s="124"/>
    </row>
    <row r="24" spans="1:6" x14ac:dyDescent="0.25">
      <c r="A24" s="148" t="s">
        <v>241</v>
      </c>
      <c r="B24" s="177"/>
      <c r="C24" s="178"/>
      <c r="D24" s="124"/>
      <c r="E24" s="49"/>
      <c r="F24" s="49"/>
    </row>
    <row r="25" spans="1:6" x14ac:dyDescent="0.25">
      <c r="A25" s="148" t="s">
        <v>242</v>
      </c>
      <c r="B25" s="177"/>
      <c r="C25" s="178"/>
      <c r="D25" s="124"/>
      <c r="E25" s="51"/>
      <c r="F25" s="51"/>
    </row>
    <row r="26" spans="1:6" ht="15.6" x14ac:dyDescent="0.25">
      <c r="A26" s="148" t="s">
        <v>243</v>
      </c>
      <c r="B26" s="177"/>
      <c r="C26" s="178"/>
      <c r="D26" s="124"/>
      <c r="E26" s="58"/>
      <c r="F26" s="58"/>
    </row>
    <row r="27" spans="1:6" ht="15.6" x14ac:dyDescent="0.25">
      <c r="A27" s="148" t="s">
        <v>244</v>
      </c>
      <c r="B27" s="177"/>
      <c r="C27" s="178"/>
      <c r="D27" s="124"/>
      <c r="E27" s="59"/>
      <c r="F27" s="59"/>
    </row>
    <row r="28" spans="1:6" ht="15.6" x14ac:dyDescent="0.25">
      <c r="A28" s="148" t="s">
        <v>245</v>
      </c>
      <c r="B28" s="177"/>
      <c r="C28" s="178"/>
      <c r="D28" s="124"/>
      <c r="E28" s="59"/>
      <c r="F28" s="59"/>
    </row>
    <row r="29" spans="1:6" ht="15.6" x14ac:dyDescent="0.25">
      <c r="A29" s="148" t="s">
        <v>246</v>
      </c>
      <c r="B29" s="177"/>
      <c r="C29" s="178"/>
      <c r="D29" s="124"/>
      <c r="E29" s="59"/>
      <c r="F29" s="59"/>
    </row>
    <row r="30" spans="1:6" ht="15.6" x14ac:dyDescent="0.25">
      <c r="A30" s="148" t="s">
        <v>247</v>
      </c>
      <c r="B30" s="177"/>
      <c r="C30" s="178"/>
      <c r="D30" s="124"/>
      <c r="E30" s="59"/>
      <c r="F30" s="59"/>
    </row>
    <row r="31" spans="1:6" x14ac:dyDescent="0.25">
      <c r="A31" s="148" t="s">
        <v>248</v>
      </c>
      <c r="B31" s="177"/>
      <c r="C31" s="178"/>
      <c r="D31" s="124"/>
    </row>
    <row r="32" spans="1:6" ht="15.6" x14ac:dyDescent="0.25">
      <c r="A32" s="148" t="s">
        <v>249</v>
      </c>
      <c r="B32" s="177"/>
      <c r="C32" s="178"/>
      <c r="D32" s="124"/>
      <c r="E32" s="60"/>
      <c r="F32" s="60"/>
    </row>
    <row r="33" spans="1:6" x14ac:dyDescent="0.25">
      <c r="A33" s="148" t="s">
        <v>250</v>
      </c>
      <c r="B33" s="177"/>
      <c r="C33" s="178"/>
      <c r="D33" s="124"/>
      <c r="E33" s="51"/>
      <c r="F33" s="51"/>
    </row>
    <row r="34" spans="1:6" x14ac:dyDescent="0.25">
      <c r="A34" s="148" t="s">
        <v>251</v>
      </c>
      <c r="B34" s="177"/>
      <c r="C34" s="178"/>
      <c r="D34" s="124"/>
      <c r="E34" s="51"/>
      <c r="F34" s="51"/>
    </row>
    <row r="35" spans="1:6" x14ac:dyDescent="0.25">
      <c r="A35" s="148" t="s">
        <v>252</v>
      </c>
      <c r="B35" s="177"/>
      <c r="C35" s="178"/>
      <c r="D35" s="124"/>
      <c r="E35" s="51"/>
      <c r="F35" s="51"/>
    </row>
    <row r="36" spans="1:6" x14ac:dyDescent="0.25">
      <c r="A36" s="148" t="s">
        <v>253</v>
      </c>
      <c r="B36" s="177"/>
      <c r="C36" s="178"/>
      <c r="D36" s="124"/>
      <c r="E36" s="51"/>
      <c r="F36" s="51"/>
    </row>
    <row r="37" spans="1:6" x14ac:dyDescent="0.25">
      <c r="A37" s="148" t="s">
        <v>254</v>
      </c>
      <c r="B37" s="177"/>
      <c r="C37" s="178"/>
      <c r="D37" s="124"/>
      <c r="E37" s="51"/>
      <c r="F37" s="51"/>
    </row>
    <row r="38" spans="1:6" x14ac:dyDescent="0.25">
      <c r="A38" s="148" t="s">
        <v>255</v>
      </c>
      <c r="B38" s="177"/>
      <c r="C38" s="178"/>
      <c r="D38" s="124"/>
      <c r="E38" s="51"/>
      <c r="F38" s="51"/>
    </row>
    <row r="39" spans="1:6" x14ac:dyDescent="0.25">
      <c r="A39" s="148" t="s">
        <v>256</v>
      </c>
      <c r="B39" s="177"/>
      <c r="C39" s="178"/>
      <c r="D39" s="124"/>
    </row>
    <row r="40" spans="1:6" ht="15.6" x14ac:dyDescent="0.25">
      <c r="A40" s="148" t="s">
        <v>257</v>
      </c>
      <c r="B40" s="177"/>
      <c r="C40" s="178"/>
      <c r="D40" s="124"/>
      <c r="E40" s="61"/>
      <c r="F40" s="61"/>
    </row>
    <row r="41" spans="1:6" ht="15.6" x14ac:dyDescent="0.3">
      <c r="A41" s="176">
        <v>31</v>
      </c>
      <c r="B41" s="175" t="s">
        <v>429</v>
      </c>
      <c r="C41" s="178"/>
      <c r="D41" s="173"/>
    </row>
    <row r="42" spans="1:6" ht="33" customHeight="1" x14ac:dyDescent="0.25">
      <c r="A42" s="440" t="s">
        <v>258</v>
      </c>
      <c r="B42" s="441"/>
      <c r="C42" s="179">
        <f>SUM(C11:C41)</f>
        <v>0</v>
      </c>
    </row>
    <row r="43" spans="1:6" x14ac:dyDescent="0.25">
      <c r="B43" s="112"/>
      <c r="C43" s="112"/>
    </row>
    <row r="44" spans="1:6" ht="15.6" x14ac:dyDescent="0.3">
      <c r="A44" s="161"/>
      <c r="B44" s="112"/>
    </row>
    <row r="45" spans="1:6" x14ac:dyDescent="0.25">
      <c r="B45" s="112"/>
    </row>
    <row r="46" spans="1:6" x14ac:dyDescent="0.25">
      <c r="B46" s="112"/>
    </row>
    <row r="47" spans="1:6" x14ac:dyDescent="0.25">
      <c r="B47" s="112"/>
    </row>
    <row r="48" spans="1:6" x14ac:dyDescent="0.25">
      <c r="B48" s="112"/>
    </row>
    <row r="49" spans="2:2" x14ac:dyDescent="0.25">
      <c r="B49" s="112"/>
    </row>
    <row r="50" spans="2:2" x14ac:dyDescent="0.25">
      <c r="B50" s="112"/>
    </row>
    <row r="51" spans="2:2" x14ac:dyDescent="0.25">
      <c r="B51" s="112"/>
    </row>
    <row r="52" spans="2:2" x14ac:dyDescent="0.25">
      <c r="B52" s="112"/>
    </row>
    <row r="53" spans="2:2" x14ac:dyDescent="0.25">
      <c r="B53" s="112"/>
    </row>
    <row r="54" spans="2:2" x14ac:dyDescent="0.25">
      <c r="B54" s="112"/>
    </row>
    <row r="55" spans="2:2" x14ac:dyDescent="0.25">
      <c r="B55" s="112"/>
    </row>
    <row r="56" spans="2:2" ht="31.5" customHeight="1" x14ac:dyDescent="0.25">
      <c r="B56" s="112"/>
    </row>
    <row r="57" spans="2:2" ht="31.5" customHeight="1" x14ac:dyDescent="0.25">
      <c r="B57" s="112"/>
    </row>
    <row r="58" spans="2:2" ht="31.5" customHeight="1" x14ac:dyDescent="0.25">
      <c r="B58" s="112"/>
    </row>
    <row r="59" spans="2:2" x14ac:dyDescent="0.25">
      <c r="B59" s="112"/>
    </row>
    <row r="60" spans="2:2" x14ac:dyDescent="0.25">
      <c r="B60" s="112"/>
    </row>
    <row r="61" spans="2:2" x14ac:dyDescent="0.25">
      <c r="B61" s="112"/>
    </row>
    <row r="62" spans="2:2" x14ac:dyDescent="0.25">
      <c r="B62" s="112"/>
    </row>
    <row r="63" spans="2:2" x14ac:dyDescent="0.25">
      <c r="B63" s="112"/>
    </row>
    <row r="64" spans="2:2" x14ac:dyDescent="0.25">
      <c r="B64" s="112"/>
    </row>
    <row r="65" spans="2:2" x14ac:dyDescent="0.25">
      <c r="B65" s="112"/>
    </row>
    <row r="66" spans="2:2" x14ac:dyDescent="0.25">
      <c r="B66" s="112"/>
    </row>
    <row r="67" spans="2:2" x14ac:dyDescent="0.25">
      <c r="B67" s="112"/>
    </row>
    <row r="68" spans="2:2" x14ac:dyDescent="0.25">
      <c r="B68" s="112"/>
    </row>
    <row r="69" spans="2:2" x14ac:dyDescent="0.25">
      <c r="B69" s="112"/>
    </row>
    <row r="70" spans="2:2" x14ac:dyDescent="0.25">
      <c r="B70" s="112"/>
    </row>
    <row r="71" spans="2:2" x14ac:dyDescent="0.25">
      <c r="B71" s="112"/>
    </row>
    <row r="72" spans="2:2" x14ac:dyDescent="0.25">
      <c r="B72" s="112"/>
    </row>
    <row r="73" spans="2:2" x14ac:dyDescent="0.25">
      <c r="B73" s="112"/>
    </row>
    <row r="74" spans="2:2" x14ac:dyDescent="0.25">
      <c r="B74" s="112"/>
    </row>
    <row r="75" spans="2:2" x14ac:dyDescent="0.25">
      <c r="B75" s="112"/>
    </row>
    <row r="76" spans="2:2" x14ac:dyDescent="0.25">
      <c r="B76" s="112"/>
    </row>
    <row r="77" spans="2:2" x14ac:dyDescent="0.25">
      <c r="B77" s="112"/>
    </row>
    <row r="78" spans="2:2" x14ac:dyDescent="0.25">
      <c r="B78" s="112"/>
    </row>
    <row r="79" spans="2:2" x14ac:dyDescent="0.25">
      <c r="B79" s="112"/>
    </row>
    <row r="80" spans="2:2" x14ac:dyDescent="0.25">
      <c r="B80" s="112"/>
    </row>
    <row r="81" spans="2:2" x14ac:dyDescent="0.25">
      <c r="B81" s="112"/>
    </row>
    <row r="82" spans="2:2" x14ac:dyDescent="0.25">
      <c r="B82" s="112"/>
    </row>
    <row r="83" spans="2:2" x14ac:dyDescent="0.25">
      <c r="B83" s="112"/>
    </row>
    <row r="84" spans="2:2" x14ac:dyDescent="0.25">
      <c r="B84" s="112"/>
    </row>
    <row r="85" spans="2:2" x14ac:dyDescent="0.25">
      <c r="B85" s="112"/>
    </row>
    <row r="86" spans="2:2" x14ac:dyDescent="0.25">
      <c r="B86" s="112"/>
    </row>
    <row r="87" spans="2:2" x14ac:dyDescent="0.25">
      <c r="B87" s="112"/>
    </row>
    <row r="88" spans="2:2" x14ac:dyDescent="0.25">
      <c r="B88" s="112"/>
    </row>
    <row r="89" spans="2:2" x14ac:dyDescent="0.25">
      <c r="B89" s="112"/>
    </row>
    <row r="90" spans="2:2" x14ac:dyDescent="0.25">
      <c r="B90" s="112"/>
    </row>
    <row r="91" spans="2:2" x14ac:dyDescent="0.25">
      <c r="B91" s="112"/>
    </row>
    <row r="92" spans="2:2" x14ac:dyDescent="0.25">
      <c r="B92" s="112"/>
    </row>
    <row r="93" spans="2:2" x14ac:dyDescent="0.25">
      <c r="B93" s="112"/>
    </row>
    <row r="94" spans="2:2" x14ac:dyDescent="0.25">
      <c r="B94" s="112"/>
    </row>
    <row r="95" spans="2:2" x14ac:dyDescent="0.25">
      <c r="B95" s="112"/>
    </row>
    <row r="96" spans="2:2" x14ac:dyDescent="0.25">
      <c r="B96" s="112"/>
    </row>
    <row r="97" spans="2:2" x14ac:dyDescent="0.25">
      <c r="B97" s="112"/>
    </row>
    <row r="98" spans="2:2" x14ac:dyDescent="0.25">
      <c r="B98" s="112"/>
    </row>
    <row r="99" spans="2:2" x14ac:dyDescent="0.25">
      <c r="B99" s="112"/>
    </row>
    <row r="100" spans="2:2" x14ac:dyDescent="0.25">
      <c r="B100" s="112"/>
    </row>
    <row r="101" spans="2:2" x14ac:dyDescent="0.25">
      <c r="B101" s="112"/>
    </row>
    <row r="102" spans="2:2" x14ac:dyDescent="0.25">
      <c r="B102" s="112"/>
    </row>
    <row r="103" spans="2:2" x14ac:dyDescent="0.25">
      <c r="B103" s="112"/>
    </row>
    <row r="104" spans="2:2" x14ac:dyDescent="0.25">
      <c r="B104" s="112"/>
    </row>
    <row r="105" spans="2:2" x14ac:dyDescent="0.25">
      <c r="B105" s="112"/>
    </row>
    <row r="106" spans="2:2" x14ac:dyDescent="0.25">
      <c r="B106" s="112"/>
    </row>
    <row r="107" spans="2:2" x14ac:dyDescent="0.25">
      <c r="B107" s="112"/>
    </row>
    <row r="108" spans="2:2" x14ac:dyDescent="0.25">
      <c r="B108" s="112"/>
    </row>
    <row r="109" spans="2:2" x14ac:dyDescent="0.25">
      <c r="B109" s="112"/>
    </row>
    <row r="110" spans="2:2" x14ac:dyDescent="0.25">
      <c r="B110" s="112"/>
    </row>
    <row r="111" spans="2:2" x14ac:dyDescent="0.25">
      <c r="B111" s="112"/>
    </row>
    <row r="112" spans="2:2" x14ac:dyDescent="0.25">
      <c r="B112" s="112"/>
    </row>
  </sheetData>
  <mergeCells count="6">
    <mergeCell ref="A2:D2"/>
    <mergeCell ref="A3:D3"/>
    <mergeCell ref="A4:D4"/>
    <mergeCell ref="A8:D8"/>
    <mergeCell ref="A42:B42"/>
    <mergeCell ref="A6:D6"/>
  </mergeCells>
  <printOptions horizontalCentered="1"/>
  <pageMargins left="0.23622047244094491" right="0.59055118110236227" top="0.39370078740157483" bottom="0.78740157480314965" header="0.39370078740157483" footer="0.55118110236220474"/>
  <pageSetup paperSize="9" scale="30" orientation="portrait" r:id="rId1"/>
  <headerFooter alignWithMargins="0">
    <oddFooter>&amp;L&amp;8&amp;A&amp;R&amp;8R&amp;&amp;D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F113"/>
  <sheetViews>
    <sheetView showGridLines="0" zoomScaleNormal="100" workbookViewId="0">
      <pane xSplit="4" ySplit="2" topLeftCell="E3" activePane="bottomRight" state="frozen"/>
      <selection pane="topRight" activeCell="E1" sqref="E1"/>
      <selection pane="bottomLeft" activeCell="A3" sqref="A3"/>
      <selection pane="bottomRight" activeCell="H20" sqref="H20"/>
    </sheetView>
  </sheetViews>
  <sheetFormatPr baseColWidth="10" defaultColWidth="11.44140625" defaultRowHeight="15" x14ac:dyDescent="0.25"/>
  <cols>
    <col min="1" max="1" width="79.5546875" style="47" customWidth="1"/>
    <col min="2" max="2" width="23.6640625" style="47" customWidth="1"/>
    <col min="3" max="4" width="4.88671875" style="47" customWidth="1"/>
    <col min="5" max="5" width="3.33203125" style="48" customWidth="1"/>
    <col min="6" max="6" width="3.109375" style="48" customWidth="1"/>
    <col min="7" max="16384" width="11.44140625" style="47"/>
  </cols>
  <sheetData>
    <row r="1" spans="1:6" ht="15.6" x14ac:dyDescent="0.25">
      <c r="A1" s="45"/>
      <c r="B1" s="46"/>
    </row>
    <row r="2" spans="1:6" ht="34.200000000000003" customHeight="1" x14ac:dyDescent="0.25">
      <c r="A2" s="419" t="str">
        <f>"Dépenses extérieures de R&amp;D exécutées en " &amp; SURVEY_YEAR &amp; " par les organisations internationales et l'Étranger"</f>
        <v>Dépenses extérieures de R&amp;D exécutées en 2023 par les organisations internationales et l'Étranger</v>
      </c>
      <c r="B2" s="419"/>
      <c r="C2" s="419"/>
      <c r="D2" s="419"/>
      <c r="E2" s="51"/>
      <c r="F2" s="51"/>
    </row>
    <row r="3" spans="1:6" ht="61.95" customHeight="1" x14ac:dyDescent="0.3">
      <c r="A3" s="420" t="s">
        <v>106</v>
      </c>
      <c r="B3" s="420"/>
      <c r="C3" s="132"/>
      <c r="D3" s="183"/>
      <c r="E3" s="49"/>
      <c r="F3" s="49"/>
    </row>
    <row r="4" spans="1:6" ht="15.6" x14ac:dyDescent="0.3">
      <c r="A4" s="133"/>
      <c r="B4" s="133"/>
      <c r="C4" s="132"/>
      <c r="D4" s="183"/>
      <c r="E4" s="49"/>
      <c r="F4" s="49"/>
    </row>
    <row r="5" spans="1:6" ht="91.2" customHeight="1" x14ac:dyDescent="0.3">
      <c r="A5" s="443" t="s">
        <v>543</v>
      </c>
      <c r="B5" s="444"/>
      <c r="C5" s="132"/>
      <c r="D5" s="183"/>
      <c r="E5" s="49"/>
      <c r="F5" s="49"/>
    </row>
    <row r="6" spans="1:6" ht="15.6" x14ac:dyDescent="0.25">
      <c r="E6" s="53"/>
      <c r="F6" s="53"/>
    </row>
    <row r="7" spans="1:6" ht="31.2" x14ac:dyDescent="0.3">
      <c r="A7" s="165" t="s">
        <v>3</v>
      </c>
      <c r="B7" s="150" t="s">
        <v>73</v>
      </c>
      <c r="E7" s="59"/>
      <c r="F7" s="59"/>
    </row>
    <row r="8" spans="1:6" ht="15.6" x14ac:dyDescent="0.25">
      <c r="A8" s="148" t="s">
        <v>259</v>
      </c>
      <c r="B8" s="163"/>
      <c r="E8" s="59"/>
      <c r="F8" s="59"/>
    </row>
    <row r="9" spans="1:6" ht="12.75" customHeight="1" x14ac:dyDescent="0.25">
      <c r="A9" s="146" t="s">
        <v>260</v>
      </c>
      <c r="B9" s="163"/>
      <c r="E9" s="59"/>
      <c r="F9" s="59"/>
    </row>
    <row r="10" spans="1:6" x14ac:dyDescent="0.25">
      <c r="A10" s="148" t="s">
        <v>261</v>
      </c>
      <c r="B10" s="163"/>
    </row>
    <row r="11" spans="1:6" ht="15.6" x14ac:dyDescent="0.25">
      <c r="A11" s="148" t="s">
        <v>262</v>
      </c>
      <c r="B11" s="163"/>
      <c r="E11" s="60"/>
      <c r="F11" s="60"/>
    </row>
    <row r="12" spans="1:6" x14ac:dyDescent="0.25">
      <c r="A12" s="148" t="s">
        <v>263</v>
      </c>
      <c r="B12" s="163"/>
      <c r="E12" s="51"/>
      <c r="F12" s="51"/>
    </row>
    <row r="13" spans="1:6" x14ac:dyDescent="0.25">
      <c r="A13" s="148" t="s">
        <v>264</v>
      </c>
      <c r="B13" s="163"/>
      <c r="E13" s="51"/>
      <c r="F13" s="51"/>
    </row>
    <row r="14" spans="1:6" ht="12.75" customHeight="1" x14ac:dyDescent="0.25">
      <c r="A14" s="146" t="s">
        <v>265</v>
      </c>
      <c r="B14" s="163"/>
      <c r="E14" s="51"/>
      <c r="F14" s="51"/>
    </row>
    <row r="15" spans="1:6" x14ac:dyDescent="0.25">
      <c r="A15" s="148" t="s">
        <v>266</v>
      </c>
      <c r="B15" s="163"/>
      <c r="E15" s="51"/>
      <c r="F15" s="51"/>
    </row>
    <row r="16" spans="1:6" x14ac:dyDescent="0.25">
      <c r="A16" s="148" t="s">
        <v>119</v>
      </c>
      <c r="B16" s="163"/>
      <c r="E16" s="51"/>
      <c r="F16" s="51"/>
    </row>
    <row r="17" spans="1:6" s="89" customFormat="1" x14ac:dyDescent="0.25">
      <c r="A17" s="148" t="s">
        <v>267</v>
      </c>
      <c r="B17" s="149"/>
      <c r="C17" s="47"/>
      <c r="D17" s="47"/>
      <c r="E17" s="51"/>
      <c r="F17" s="51"/>
    </row>
    <row r="18" spans="1:6" ht="29.25" customHeight="1" x14ac:dyDescent="0.25">
      <c r="A18" s="134" t="s">
        <v>268</v>
      </c>
      <c r="B18" s="164">
        <f>SUM(B8:B16)</f>
        <v>0</v>
      </c>
      <c r="E18" s="51"/>
      <c r="F18" s="51"/>
    </row>
    <row r="19" spans="1:6" x14ac:dyDescent="0.25">
      <c r="A19" s="112"/>
      <c r="B19" s="112"/>
      <c r="C19" s="112"/>
      <c r="E19" s="51"/>
      <c r="F19" s="51"/>
    </row>
    <row r="20" spans="1:6" ht="49.2" customHeight="1" x14ac:dyDescent="0.25">
      <c r="A20" s="445" t="s">
        <v>269</v>
      </c>
      <c r="B20" s="446"/>
    </row>
    <row r="21" spans="1:6" ht="31.2" customHeight="1" x14ac:dyDescent="0.3">
      <c r="A21" s="165" t="s">
        <v>4</v>
      </c>
      <c r="B21" s="120" t="s">
        <v>73</v>
      </c>
    </row>
    <row r="22" spans="1:6" ht="24.75" customHeight="1" x14ac:dyDescent="0.25">
      <c r="A22" s="148" t="s">
        <v>270</v>
      </c>
      <c r="B22" s="163"/>
      <c r="E22" s="49"/>
      <c r="F22" s="49"/>
    </row>
    <row r="23" spans="1:6" ht="26.25" customHeight="1" x14ac:dyDescent="0.25">
      <c r="A23" s="148" t="s">
        <v>271</v>
      </c>
      <c r="B23" s="163"/>
      <c r="E23" s="51"/>
      <c r="F23" s="51"/>
    </row>
    <row r="24" spans="1:6" ht="18.75" customHeight="1" x14ac:dyDescent="0.25">
      <c r="A24" s="148" t="s">
        <v>272</v>
      </c>
      <c r="B24" s="163"/>
      <c r="C24" s="80"/>
      <c r="E24" s="58"/>
      <c r="F24" s="58"/>
    </row>
    <row r="25" spans="1:6" ht="38.25" customHeight="1" x14ac:dyDescent="0.25">
      <c r="A25" s="187" t="s">
        <v>273</v>
      </c>
      <c r="B25" s="164">
        <f>SUM(B22:B24)</f>
        <v>0</v>
      </c>
      <c r="E25" s="59"/>
      <c r="F25" s="59"/>
    </row>
    <row r="26" spans="1:6" ht="15.6" x14ac:dyDescent="0.25">
      <c r="E26" s="59"/>
      <c r="F26" s="59"/>
    </row>
    <row r="27" spans="1:6" ht="15.6" x14ac:dyDescent="0.3">
      <c r="A27" s="184"/>
      <c r="B27" s="184"/>
      <c r="C27" s="184"/>
      <c r="D27" s="184"/>
      <c r="E27" s="59"/>
      <c r="F27" s="59"/>
    </row>
    <row r="28" spans="1:6" ht="15.6" x14ac:dyDescent="0.3">
      <c r="A28" s="165" t="s">
        <v>5</v>
      </c>
      <c r="B28" s="120" t="s">
        <v>73</v>
      </c>
    </row>
    <row r="29" spans="1:6" ht="15.6" x14ac:dyDescent="0.25">
      <c r="A29" s="148" t="s">
        <v>270</v>
      </c>
      <c r="B29" s="163"/>
      <c r="E29" s="60"/>
      <c r="F29" s="60"/>
    </row>
    <row r="30" spans="1:6" x14ac:dyDescent="0.25">
      <c r="A30" s="148" t="s">
        <v>271</v>
      </c>
      <c r="B30" s="163"/>
      <c r="E30" s="51"/>
      <c r="F30" s="51"/>
    </row>
    <row r="31" spans="1:6" x14ac:dyDescent="0.25">
      <c r="A31" s="148" t="s">
        <v>272</v>
      </c>
      <c r="B31" s="163"/>
      <c r="E31" s="51"/>
      <c r="F31" s="51"/>
    </row>
    <row r="32" spans="1:6" ht="30" customHeight="1" x14ac:dyDescent="0.25">
      <c r="A32" s="187" t="s">
        <v>274</v>
      </c>
      <c r="B32" s="164">
        <f>SUM(B29:B31)</f>
        <v>0</v>
      </c>
      <c r="E32" s="51"/>
      <c r="F32" s="51"/>
    </row>
    <row r="33" spans="1:6" ht="15.75" customHeight="1" x14ac:dyDescent="0.25">
      <c r="A33" s="185"/>
      <c r="B33" s="185"/>
      <c r="E33" s="51"/>
      <c r="F33" s="51"/>
    </row>
    <row r="34" spans="1:6" x14ac:dyDescent="0.25">
      <c r="A34" s="112"/>
      <c r="E34" s="51"/>
      <c r="F34" s="51"/>
    </row>
    <row r="35" spans="1:6" ht="31.2" x14ac:dyDescent="0.25">
      <c r="A35" s="187" t="s">
        <v>275</v>
      </c>
      <c r="B35" s="164">
        <f>DE_OI_TOTAL+DE_ESE_TOTAL+DE_EE_TOTAL</f>
        <v>0</v>
      </c>
    </row>
    <row r="36" spans="1:6" ht="15.6" x14ac:dyDescent="0.25">
      <c r="A36" s="112"/>
      <c r="B36" s="112"/>
      <c r="C36" s="112"/>
      <c r="D36" s="112"/>
      <c r="E36" s="61"/>
      <c r="F36" s="61"/>
    </row>
    <row r="37" spans="1:6" x14ac:dyDescent="0.25">
      <c r="A37" s="112"/>
    </row>
    <row r="39" spans="1:6" ht="16.5" customHeight="1" x14ac:dyDescent="0.25">
      <c r="A39" s="186"/>
      <c r="B39" s="186"/>
      <c r="C39" s="186"/>
    </row>
    <row r="40" spans="1:6" x14ac:dyDescent="0.25">
      <c r="A40" s="112"/>
    </row>
    <row r="41" spans="1:6" x14ac:dyDescent="0.25">
      <c r="A41" s="112"/>
    </row>
    <row r="42" spans="1:6" x14ac:dyDescent="0.25">
      <c r="A42" s="112"/>
    </row>
    <row r="43" spans="1:6" x14ac:dyDescent="0.25">
      <c r="A43" s="112"/>
    </row>
    <row r="44" spans="1:6" x14ac:dyDescent="0.25">
      <c r="A44" s="112"/>
    </row>
    <row r="45" spans="1:6" x14ac:dyDescent="0.25">
      <c r="A45" s="112"/>
    </row>
    <row r="46" spans="1:6" x14ac:dyDescent="0.25">
      <c r="A46" s="112"/>
    </row>
    <row r="47" spans="1:6" x14ac:dyDescent="0.25">
      <c r="A47" s="112"/>
    </row>
    <row r="48" spans="1:6" x14ac:dyDescent="0.25">
      <c r="A48" s="112"/>
    </row>
    <row r="49" spans="1:1" x14ac:dyDescent="0.25">
      <c r="A49" s="112"/>
    </row>
    <row r="50" spans="1:1" x14ac:dyDescent="0.25">
      <c r="A50" s="112"/>
    </row>
    <row r="51" spans="1:1" ht="31.5" customHeight="1" x14ac:dyDescent="0.25">
      <c r="A51" s="112"/>
    </row>
    <row r="52" spans="1:1" ht="31.5" customHeight="1" x14ac:dyDescent="0.25">
      <c r="A52" s="112"/>
    </row>
    <row r="53" spans="1:1" ht="31.5" customHeight="1" x14ac:dyDescent="0.25">
      <c r="A53" s="112"/>
    </row>
    <row r="54" spans="1:1" x14ac:dyDescent="0.25">
      <c r="A54" s="112"/>
    </row>
    <row r="55" spans="1:1" x14ac:dyDescent="0.25">
      <c r="A55" s="112"/>
    </row>
    <row r="56" spans="1:1" x14ac:dyDescent="0.25">
      <c r="A56" s="112"/>
    </row>
    <row r="57" spans="1:1" x14ac:dyDescent="0.25">
      <c r="A57" s="112"/>
    </row>
    <row r="58" spans="1:1" x14ac:dyDescent="0.25">
      <c r="A58" s="112"/>
    </row>
    <row r="59" spans="1:1" x14ac:dyDescent="0.25">
      <c r="A59" s="112"/>
    </row>
    <row r="60" spans="1:1" x14ac:dyDescent="0.25">
      <c r="A60" s="112"/>
    </row>
    <row r="61" spans="1:1" x14ac:dyDescent="0.25">
      <c r="A61" s="112"/>
    </row>
    <row r="62" spans="1:1" x14ac:dyDescent="0.25">
      <c r="A62" s="112"/>
    </row>
    <row r="63" spans="1:1" x14ac:dyDescent="0.25">
      <c r="A63" s="112"/>
    </row>
    <row r="64" spans="1:1" x14ac:dyDescent="0.25">
      <c r="A64" s="112"/>
    </row>
    <row r="65" spans="1:1" x14ac:dyDescent="0.25">
      <c r="A65" s="112"/>
    </row>
    <row r="66" spans="1:1" x14ac:dyDescent="0.25">
      <c r="A66" s="112"/>
    </row>
    <row r="67" spans="1:1" x14ac:dyDescent="0.25">
      <c r="A67" s="112"/>
    </row>
    <row r="68" spans="1:1" x14ac:dyDescent="0.25">
      <c r="A68" s="112"/>
    </row>
    <row r="69" spans="1:1" x14ac:dyDescent="0.25">
      <c r="A69" s="112"/>
    </row>
    <row r="70" spans="1:1" x14ac:dyDescent="0.25">
      <c r="A70" s="112"/>
    </row>
    <row r="71" spans="1:1" x14ac:dyDescent="0.25">
      <c r="A71" s="112"/>
    </row>
    <row r="72" spans="1:1" x14ac:dyDescent="0.25">
      <c r="A72" s="112"/>
    </row>
    <row r="73" spans="1:1" x14ac:dyDescent="0.25">
      <c r="A73" s="112"/>
    </row>
    <row r="74" spans="1:1" x14ac:dyDescent="0.25">
      <c r="A74" s="112"/>
    </row>
    <row r="75" spans="1:1" x14ac:dyDescent="0.25">
      <c r="A75" s="112"/>
    </row>
    <row r="76" spans="1:1" x14ac:dyDescent="0.25">
      <c r="A76" s="112"/>
    </row>
    <row r="77" spans="1:1" x14ac:dyDescent="0.25">
      <c r="A77" s="112"/>
    </row>
    <row r="78" spans="1:1" x14ac:dyDescent="0.25">
      <c r="A78" s="112"/>
    </row>
    <row r="79" spans="1:1" x14ac:dyDescent="0.25">
      <c r="A79" s="112"/>
    </row>
    <row r="80" spans="1:1" x14ac:dyDescent="0.25">
      <c r="A80" s="112"/>
    </row>
    <row r="81" spans="1:1" x14ac:dyDescent="0.25">
      <c r="A81" s="112"/>
    </row>
    <row r="82" spans="1:1" x14ac:dyDescent="0.25">
      <c r="A82" s="112"/>
    </row>
    <row r="83" spans="1:1" x14ac:dyDescent="0.25">
      <c r="A83" s="112"/>
    </row>
    <row r="84" spans="1:1" x14ac:dyDescent="0.25">
      <c r="A84" s="112"/>
    </row>
    <row r="85" spans="1:1" x14ac:dyDescent="0.25">
      <c r="A85" s="112"/>
    </row>
    <row r="86" spans="1:1" x14ac:dyDescent="0.25">
      <c r="A86" s="112"/>
    </row>
    <row r="87" spans="1:1" x14ac:dyDescent="0.25">
      <c r="A87" s="112"/>
    </row>
    <row r="88" spans="1:1" x14ac:dyDescent="0.25">
      <c r="A88" s="112"/>
    </row>
    <row r="89" spans="1:1" x14ac:dyDescent="0.25">
      <c r="A89" s="112"/>
    </row>
    <row r="90" spans="1:1" x14ac:dyDescent="0.25">
      <c r="A90" s="112"/>
    </row>
    <row r="91" spans="1:1" x14ac:dyDescent="0.25">
      <c r="A91" s="112"/>
    </row>
    <row r="92" spans="1:1" x14ac:dyDescent="0.25">
      <c r="A92" s="112"/>
    </row>
    <row r="93" spans="1:1" x14ac:dyDescent="0.25">
      <c r="A93" s="112"/>
    </row>
    <row r="94" spans="1:1" x14ac:dyDescent="0.25">
      <c r="A94" s="112"/>
    </row>
    <row r="95" spans="1:1" x14ac:dyDescent="0.25">
      <c r="A95" s="112"/>
    </row>
    <row r="96" spans="1:1" x14ac:dyDescent="0.25">
      <c r="A96" s="112"/>
    </row>
    <row r="97" spans="1:1" x14ac:dyDescent="0.25">
      <c r="A97" s="112"/>
    </row>
    <row r="98" spans="1:1" x14ac:dyDescent="0.25">
      <c r="A98" s="112"/>
    </row>
    <row r="99" spans="1:1" x14ac:dyDescent="0.25">
      <c r="A99" s="112"/>
    </row>
    <row r="100" spans="1:1" x14ac:dyDescent="0.25">
      <c r="A100" s="112"/>
    </row>
    <row r="101" spans="1:1" x14ac:dyDescent="0.25">
      <c r="A101" s="112"/>
    </row>
    <row r="102" spans="1:1" x14ac:dyDescent="0.25">
      <c r="A102" s="112"/>
    </row>
    <row r="103" spans="1:1" x14ac:dyDescent="0.25">
      <c r="A103" s="112"/>
    </row>
    <row r="104" spans="1:1" x14ac:dyDescent="0.25">
      <c r="A104" s="112"/>
    </row>
    <row r="105" spans="1:1" x14ac:dyDescent="0.25">
      <c r="A105" s="112"/>
    </row>
    <row r="106" spans="1:1" x14ac:dyDescent="0.25">
      <c r="A106" s="112"/>
    </row>
    <row r="107" spans="1:1" x14ac:dyDescent="0.25">
      <c r="A107" s="112"/>
    </row>
    <row r="108" spans="1:1" x14ac:dyDescent="0.25">
      <c r="A108" s="112"/>
    </row>
    <row r="109" spans="1:1" x14ac:dyDescent="0.25">
      <c r="A109" s="112"/>
    </row>
    <row r="110" spans="1:1" x14ac:dyDescent="0.25">
      <c r="A110" s="112"/>
    </row>
    <row r="111" spans="1:1" x14ac:dyDescent="0.25">
      <c r="A111" s="112"/>
    </row>
    <row r="112" spans="1:1" x14ac:dyDescent="0.25">
      <c r="A112" s="112"/>
    </row>
    <row r="113" spans="1:1" x14ac:dyDescent="0.25">
      <c r="A113" s="112"/>
    </row>
  </sheetData>
  <mergeCells count="4">
    <mergeCell ref="A2:D2"/>
    <mergeCell ref="A3:B3"/>
    <mergeCell ref="A5:B5"/>
    <mergeCell ref="A20:B20"/>
  </mergeCells>
  <printOptions horizontalCentered="1"/>
  <pageMargins left="0.23622047244094491" right="0.59055118110236227" top="0.39370078740157483" bottom="0.78740157480314965" header="0.39370078740157483" footer="0.55118110236220474"/>
  <pageSetup paperSize="9" scale="32" orientation="portrait" r:id="rId1"/>
  <headerFooter alignWithMargins="0">
    <oddFooter>&amp;L&amp;8&amp;A&amp;R&amp;8R&amp;&amp;D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E82"/>
  <sheetViews>
    <sheetView showGridLines="0" zoomScale="85" zoomScaleNormal="85" workbookViewId="0">
      <pane xSplit="4" ySplit="2" topLeftCell="E3" activePane="bottomRight" state="frozen"/>
      <selection pane="topRight" activeCell="E1" sqref="E1"/>
      <selection pane="bottomLeft" activeCell="A3" sqref="A3"/>
      <selection pane="bottomRight" activeCell="A9" sqref="A9"/>
    </sheetView>
  </sheetViews>
  <sheetFormatPr baseColWidth="10" defaultColWidth="11.44140625" defaultRowHeight="15" x14ac:dyDescent="0.25"/>
  <cols>
    <col min="1" max="1" width="98.88671875" style="47" bestFit="1" customWidth="1"/>
    <col min="2" max="2" width="18.6640625" style="47" customWidth="1"/>
    <col min="3" max="4" width="4.88671875" style="47" customWidth="1"/>
    <col min="5" max="5" width="3.33203125" style="48" customWidth="1"/>
    <col min="6" max="16384" width="11.44140625" style="47"/>
  </cols>
  <sheetData>
    <row r="1" spans="1:5" ht="15.6" x14ac:dyDescent="0.25">
      <c r="A1" s="45"/>
      <c r="B1" s="46"/>
    </row>
    <row r="2" spans="1:5" ht="19.5" customHeight="1" x14ac:dyDescent="0.25">
      <c r="A2" s="419" t="str">
        <f>"Total des dépenses extérieures de R&amp;D en " &amp; SURVEY_YEAR &amp; " estimées en " &amp; SURVEY_YEAR+1</f>
        <v>Total des dépenses extérieures de R&amp;D en 2023 estimées en 2024</v>
      </c>
      <c r="B2" s="419"/>
      <c r="C2" s="419"/>
      <c r="D2" s="419"/>
      <c r="E2" s="51"/>
    </row>
    <row r="3" spans="1:5" ht="63" customHeight="1" x14ac:dyDescent="0.3">
      <c r="A3" s="420" t="s">
        <v>106</v>
      </c>
      <c r="B3" s="420"/>
    </row>
    <row r="4" spans="1:5" ht="24.75" customHeight="1" x14ac:dyDescent="0.3">
      <c r="A4" s="225"/>
      <c r="B4" s="133"/>
    </row>
    <row r="5" spans="1:5" ht="15.6" x14ac:dyDescent="0.3">
      <c r="A5" s="143" t="s">
        <v>545</v>
      </c>
      <c r="B5" s="120" t="s">
        <v>73</v>
      </c>
    </row>
    <row r="6" spans="1:5" ht="15.6" x14ac:dyDescent="0.25">
      <c r="A6" s="187" t="str">
        <f>"Total des dépenses extérieures de R&amp;D en " &amp; SURVEY_YEAR</f>
        <v>Total des dépenses extérieures de R&amp;D en 2023</v>
      </c>
      <c r="B6" s="188">
        <f>SUM(B7:B12)</f>
        <v>0</v>
      </c>
    </row>
    <row r="7" spans="1:5" x14ac:dyDescent="0.25">
      <c r="A7" s="384" t="s">
        <v>544</v>
      </c>
      <c r="B7" s="131">
        <f>DE_M_TOTAL</f>
        <v>0</v>
      </c>
    </row>
    <row r="8" spans="1:5" ht="30" x14ac:dyDescent="0.25">
      <c r="A8" s="384" t="s">
        <v>182</v>
      </c>
      <c r="B8" s="131">
        <f>DE_GOV_TOTAL</f>
        <v>0</v>
      </c>
    </row>
    <row r="9" spans="1:5" ht="30" x14ac:dyDescent="0.25">
      <c r="A9" s="384" t="s">
        <v>216</v>
      </c>
      <c r="B9" s="131">
        <f>DE_ES_TOTAL</f>
        <v>0</v>
      </c>
    </row>
    <row r="10" spans="1:5" x14ac:dyDescent="0.25">
      <c r="A10" s="384" t="s">
        <v>224</v>
      </c>
      <c r="B10" s="131">
        <f>DE_I_TOTAL</f>
        <v>0</v>
      </c>
    </row>
    <row r="11" spans="1:5" x14ac:dyDescent="0.25">
      <c r="A11" s="384" t="s">
        <v>258</v>
      </c>
      <c r="B11" s="131">
        <f>DE_ENTR_TOTAL</f>
        <v>0</v>
      </c>
    </row>
    <row r="12" spans="1:5" ht="30" x14ac:dyDescent="0.25">
      <c r="A12" s="384" t="s">
        <v>275</v>
      </c>
      <c r="B12" s="131">
        <f>DE_ETR_TOTAL</f>
        <v>0</v>
      </c>
    </row>
    <row r="13" spans="1:5" s="182" customFormat="1" x14ac:dyDescent="0.25">
      <c r="A13" s="189"/>
      <c r="B13" s="190"/>
      <c r="E13" s="191"/>
    </row>
    <row r="14" spans="1:5" ht="17.399999999999999" x14ac:dyDescent="0.3">
      <c r="A14" s="193" t="str">
        <f>"Veuillez saisir l'estimation pour "&amp;SURVEY_YEAR+1</f>
        <v>Veuillez saisir l'estimation pour 2024</v>
      </c>
      <c r="B14" s="75" t="s">
        <v>73</v>
      </c>
    </row>
    <row r="15" spans="1:5" ht="15.6" x14ac:dyDescent="0.3">
      <c r="A15" s="219" t="str">
        <f>"Total des dépenses extérieures de R&amp;D estimées en " &amp; SURVEY_YEAR+1</f>
        <v>Total des dépenses extérieures de R&amp;D estimées en 2024</v>
      </c>
      <c r="B15" s="192"/>
      <c r="C15" s="183"/>
      <c r="D15" s="183"/>
    </row>
    <row r="16" spans="1:5" x14ac:dyDescent="0.25">
      <c r="A16" s="112"/>
    </row>
    <row r="17" spans="1:2" ht="15.6" x14ac:dyDescent="0.3">
      <c r="A17" s="224" t="str">
        <f>"Evolution "&amp; SURVEY_YEAR + 1&amp;"/"&amp; SURVEY_YEAR</f>
        <v>Evolution 2024/2023</v>
      </c>
      <c r="B17" s="90" t="e">
        <f>(DE_TOTALE_PREV/DE_TOTALE-1)*100</f>
        <v>#DIV/0!</v>
      </c>
    </row>
    <row r="18" spans="1:2" x14ac:dyDescent="0.25">
      <c r="A18" s="363" t="e">
        <f>IF(ABS(B17)&gt;20,"La DERD estimée pour "&amp; SURVEY_YEAR + 1&amp; " varie de plus de 20% par rapport à la DERD "&amp; SURVEY_YEAR,"Contrôles OK")</f>
        <v>#DIV/0!</v>
      </c>
    </row>
    <row r="19" spans="1:2" x14ac:dyDescent="0.25">
      <c r="A19" s="112"/>
    </row>
    <row r="20" spans="1:2" ht="31.5" customHeight="1" x14ac:dyDescent="0.25">
      <c r="A20" s="112"/>
    </row>
    <row r="21" spans="1:2" ht="31.5" customHeight="1" x14ac:dyDescent="0.25">
      <c r="A21" s="112"/>
    </row>
    <row r="22" spans="1:2" ht="31.5" customHeight="1" x14ac:dyDescent="0.25">
      <c r="A22" s="112"/>
    </row>
    <row r="23" spans="1:2" x14ac:dyDescent="0.25">
      <c r="A23" s="112"/>
    </row>
    <row r="24" spans="1:2" x14ac:dyDescent="0.25">
      <c r="A24" s="112"/>
    </row>
    <row r="25" spans="1:2" x14ac:dyDescent="0.25">
      <c r="A25" s="112"/>
    </row>
    <row r="26" spans="1:2" x14ac:dyDescent="0.25">
      <c r="A26" s="112"/>
    </row>
    <row r="27" spans="1:2" x14ac:dyDescent="0.25">
      <c r="A27" s="112"/>
    </row>
    <row r="28" spans="1:2" x14ac:dyDescent="0.25">
      <c r="A28" s="112"/>
    </row>
    <row r="29" spans="1:2" x14ac:dyDescent="0.25">
      <c r="A29" s="112"/>
    </row>
    <row r="30" spans="1:2" x14ac:dyDescent="0.25">
      <c r="A30" s="112"/>
    </row>
    <row r="31" spans="1:2" x14ac:dyDescent="0.25">
      <c r="A31" s="112"/>
    </row>
    <row r="32" spans="1:2"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row r="39" spans="1:1" x14ac:dyDescent="0.25">
      <c r="A39" s="112"/>
    </row>
    <row r="40" spans="1:1" x14ac:dyDescent="0.25">
      <c r="A40" s="112"/>
    </row>
    <row r="41" spans="1:1" x14ac:dyDescent="0.25">
      <c r="A41" s="112"/>
    </row>
    <row r="42" spans="1:1" x14ac:dyDescent="0.25">
      <c r="A42" s="112"/>
    </row>
    <row r="43" spans="1:1" x14ac:dyDescent="0.25">
      <c r="A43" s="112"/>
    </row>
    <row r="44" spans="1:1" x14ac:dyDescent="0.25">
      <c r="A44" s="112"/>
    </row>
    <row r="45" spans="1:1" x14ac:dyDescent="0.25">
      <c r="A45" s="112"/>
    </row>
    <row r="46" spans="1:1" x14ac:dyDescent="0.25">
      <c r="A46" s="112"/>
    </row>
    <row r="47" spans="1:1" x14ac:dyDescent="0.25">
      <c r="A47" s="112"/>
    </row>
    <row r="48" spans="1:1" x14ac:dyDescent="0.25">
      <c r="A48" s="112"/>
    </row>
    <row r="49" spans="1:1" x14ac:dyDescent="0.25">
      <c r="A49" s="112"/>
    </row>
    <row r="50" spans="1:1" x14ac:dyDescent="0.25">
      <c r="A50" s="112"/>
    </row>
    <row r="51" spans="1:1" x14ac:dyDescent="0.25">
      <c r="A51" s="112"/>
    </row>
    <row r="52" spans="1:1" x14ac:dyDescent="0.25">
      <c r="A52" s="112"/>
    </row>
    <row r="53" spans="1:1" x14ac:dyDescent="0.25">
      <c r="A53" s="112"/>
    </row>
    <row r="54" spans="1:1" x14ac:dyDescent="0.25">
      <c r="A54" s="112"/>
    </row>
    <row r="55" spans="1:1" x14ac:dyDescent="0.25">
      <c r="A55" s="112"/>
    </row>
    <row r="56" spans="1:1" x14ac:dyDescent="0.25">
      <c r="A56" s="112"/>
    </row>
    <row r="57" spans="1:1" x14ac:dyDescent="0.25">
      <c r="A57" s="112"/>
    </row>
    <row r="58" spans="1:1" x14ac:dyDescent="0.25">
      <c r="A58" s="112"/>
    </row>
    <row r="59" spans="1:1" x14ac:dyDescent="0.25">
      <c r="A59" s="112"/>
    </row>
    <row r="60" spans="1:1" x14ac:dyDescent="0.25">
      <c r="A60" s="112"/>
    </row>
    <row r="61" spans="1:1" x14ac:dyDescent="0.25">
      <c r="A61" s="112"/>
    </row>
    <row r="62" spans="1:1" x14ac:dyDescent="0.25">
      <c r="A62" s="112"/>
    </row>
    <row r="63" spans="1:1" x14ac:dyDescent="0.25">
      <c r="A63" s="112"/>
    </row>
    <row r="64" spans="1:1" x14ac:dyDescent="0.25">
      <c r="A64" s="112"/>
    </row>
    <row r="65" spans="1:1" x14ac:dyDescent="0.25">
      <c r="A65" s="112"/>
    </row>
    <row r="66" spans="1:1" x14ac:dyDescent="0.25">
      <c r="A66" s="112"/>
    </row>
    <row r="67" spans="1:1" x14ac:dyDescent="0.25">
      <c r="A67" s="112"/>
    </row>
    <row r="68" spans="1:1" x14ac:dyDescent="0.25">
      <c r="A68" s="112"/>
    </row>
    <row r="69" spans="1:1" x14ac:dyDescent="0.25">
      <c r="A69" s="112"/>
    </row>
    <row r="70" spans="1:1" x14ac:dyDescent="0.25">
      <c r="A70" s="112"/>
    </row>
    <row r="71" spans="1:1" x14ac:dyDescent="0.25">
      <c r="A71" s="112"/>
    </row>
    <row r="72" spans="1:1" x14ac:dyDescent="0.25">
      <c r="A72" s="112"/>
    </row>
    <row r="73" spans="1:1" x14ac:dyDescent="0.25">
      <c r="A73" s="112"/>
    </row>
    <row r="74" spans="1:1" x14ac:dyDescent="0.25">
      <c r="A74" s="112"/>
    </row>
    <row r="75" spans="1:1" x14ac:dyDescent="0.25">
      <c r="A75" s="112"/>
    </row>
    <row r="76" spans="1:1" x14ac:dyDescent="0.25">
      <c r="A76" s="112"/>
    </row>
    <row r="77" spans="1:1" x14ac:dyDescent="0.25">
      <c r="A77" s="112"/>
    </row>
    <row r="78" spans="1:1" x14ac:dyDescent="0.25">
      <c r="A78" s="112"/>
    </row>
    <row r="79" spans="1:1" x14ac:dyDescent="0.25">
      <c r="A79" s="112"/>
    </row>
    <row r="80" spans="1:1" x14ac:dyDescent="0.25">
      <c r="A80" s="112"/>
    </row>
    <row r="81" spans="1:1" x14ac:dyDescent="0.25">
      <c r="A81" s="112"/>
    </row>
    <row r="82" spans="1:1" x14ac:dyDescent="0.25">
      <c r="A82" s="112"/>
    </row>
  </sheetData>
  <mergeCells count="2">
    <mergeCell ref="A2:D2"/>
    <mergeCell ref="A3:B3"/>
  </mergeCells>
  <conditionalFormatting sqref="B17">
    <cfRule type="cellIs" dxfId="39" priority="1" operator="notBetween">
      <formula>-20</formula>
      <formula>20</formula>
    </cfRule>
  </conditionalFormatting>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D25"/>
  <sheetViews>
    <sheetView showGridLines="0" zoomScale="80" zoomScaleNormal="80" zoomScaleSheetLayoutView="100" workbookViewId="0">
      <selection activeCell="K30" sqref="K30"/>
    </sheetView>
  </sheetViews>
  <sheetFormatPr baseColWidth="10" defaultColWidth="11.44140625" defaultRowHeight="15" x14ac:dyDescent="0.25"/>
  <cols>
    <col min="1" max="1" width="59.5546875" style="47" customWidth="1"/>
    <col min="2" max="2" width="24.33203125" style="47" customWidth="1"/>
    <col min="3" max="4" width="25.33203125" style="47" customWidth="1"/>
    <col min="5" max="16384" width="11.44140625" style="47"/>
  </cols>
  <sheetData>
    <row r="1" spans="1:4" ht="15.6" x14ac:dyDescent="0.25">
      <c r="A1" s="45"/>
      <c r="B1" s="46"/>
    </row>
    <row r="2" spans="1:4" ht="16.5" customHeight="1" x14ac:dyDescent="0.25">
      <c r="A2" s="437" t="str">
        <f>"Synthèse des DÉPENSES consacrées à la R&amp;D en "&amp; SURVEY_YEAR &amp; " estimation en "&amp;SURVEY_YEAR+1</f>
        <v>Synthèse des DÉPENSES consacrées à la R&amp;D en 2023 estimation en 2024</v>
      </c>
      <c r="B2" s="437"/>
      <c r="C2" s="437"/>
      <c r="D2" s="205"/>
    </row>
    <row r="3" spans="1:4" ht="30" customHeight="1" x14ac:dyDescent="0.3">
      <c r="A3" s="447" t="s">
        <v>276</v>
      </c>
      <c r="B3" s="447"/>
      <c r="C3" s="447"/>
      <c r="D3" s="206"/>
    </row>
    <row r="4" spans="1:4" ht="19.5" customHeight="1" x14ac:dyDescent="0.25">
      <c r="A4" s="195"/>
      <c r="B4" s="448" t="s">
        <v>73</v>
      </c>
      <c r="C4" s="448"/>
      <c r="D4" s="207"/>
    </row>
    <row r="5" spans="1:4" ht="24" customHeight="1" x14ac:dyDescent="0.25">
      <c r="A5" s="199"/>
      <c r="B5" s="198" t="str">
        <f>"en " &amp; SURVEY_YEAR</f>
        <v>en 2023</v>
      </c>
      <c r="C5" s="196" t="str">
        <f>"Estimation " &amp; SURVEY_YEAR+1</f>
        <v>Estimation 2024</v>
      </c>
      <c r="D5" s="198" t="str">
        <f>"Evolution "&amp;SURVEY_YEAR+1&amp;"/"&amp;SURVEY_YEAR</f>
        <v>Evolution 2024/2023</v>
      </c>
    </row>
    <row r="6" spans="1:4" ht="65.25" customHeight="1" x14ac:dyDescent="0.25">
      <c r="A6" s="200" t="s">
        <v>546</v>
      </c>
      <c r="B6" s="203">
        <f>DI_TOTALE</f>
        <v>0</v>
      </c>
      <c r="C6" s="203">
        <f>DI_TOTALE_PREV</f>
        <v>0</v>
      </c>
      <c r="D6" s="228" t="e">
        <f>(D_SYNTHESE_DI_TOTALE_PREV/D_SYNTHESE_DI_TOTALE-1)*100</f>
        <v>#DIV/0!</v>
      </c>
    </row>
    <row r="7" spans="1:4" ht="22.5" customHeight="1" x14ac:dyDescent="0.25">
      <c r="A7" s="200" t="s">
        <v>547</v>
      </c>
      <c r="B7" s="203">
        <f>DE_TOTALE</f>
        <v>0</v>
      </c>
      <c r="C7" s="203">
        <f>DE_TOTALE_PREV</f>
        <v>0</v>
      </c>
      <c r="D7" s="228" t="e">
        <f>(D_SYNTHESE_DE_TOTALE_PREV/D_SYNTHESE_DE_TOTALE-1)*100</f>
        <v>#DIV/0!</v>
      </c>
    </row>
    <row r="8" spans="1:4" ht="15.6" x14ac:dyDescent="0.25">
      <c r="A8" s="201" t="s">
        <v>548</v>
      </c>
      <c r="B8" s="202">
        <f>D_SYNTHESE_DI_TOTALE+D_SYNTHESE_DE_TOTALE</f>
        <v>0</v>
      </c>
      <c r="C8" s="202">
        <f>D_SYNTHESE_DI_TOTALE_PREV+D_SYNTHESE_DE_TOTALE_PREV</f>
        <v>0</v>
      </c>
      <c r="D8" s="228" t="e">
        <f>(DEP_TOTALE_PREV/DEP_TOTALE-1)*100</f>
        <v>#DIV/0!</v>
      </c>
    </row>
    <row r="9" spans="1:4" ht="15.6" x14ac:dyDescent="0.25">
      <c r="A9" s="204"/>
      <c r="B9" s="204"/>
      <c r="C9" s="204"/>
      <c r="D9" s="204"/>
    </row>
    <row r="10" spans="1:4" ht="15.6" x14ac:dyDescent="0.25">
      <c r="A10" s="364" t="e">
        <f>IF(ABS(D8)&gt;20,"Les dépenses de R&amp;D estimées pour "&amp; SURVEY_YEAR + 1&amp; " varient de plus de 20% par rapport aux dépenses de R&amp;D "&amp; SURVEY_YEAR,"Contrôles OK")</f>
        <v>#DIV/0!</v>
      </c>
      <c r="B10" s="365"/>
      <c r="C10" s="365"/>
      <c r="D10" s="365"/>
    </row>
    <row r="11" spans="1:4" ht="26.25" customHeight="1" x14ac:dyDescent="0.25">
      <c r="A11" s="452" t="str">
        <f>IF(OR(ISBLANK(D_SYNTHESE_DI_TOTALE),D_SYNTHESE_DI_TOTALE=0),"Aucune dépense interne de R&amp;D n'a été renseignée","Contrôles OK")</f>
        <v>Aucune dépense interne de R&amp;D n'a été renseignée</v>
      </c>
      <c r="B11" s="453"/>
      <c r="C11" s="453"/>
      <c r="D11" s="454"/>
    </row>
    <row r="12" spans="1:4" ht="26.25" customHeight="1" x14ac:dyDescent="0.25">
      <c r="A12" s="209"/>
      <c r="B12" s="209"/>
      <c r="C12" s="209"/>
      <c r="D12" s="209"/>
    </row>
    <row r="13" spans="1:4" ht="33.75" customHeight="1" x14ac:dyDescent="0.25">
      <c r="A13" s="449" t="s">
        <v>277</v>
      </c>
      <c r="B13" s="449"/>
      <c r="C13" s="449"/>
      <c r="D13" s="208"/>
    </row>
    <row r="14" spans="1:4" ht="12" customHeight="1" x14ac:dyDescent="0.25">
      <c r="A14" s="197"/>
      <c r="B14" s="197"/>
      <c r="C14" s="197"/>
      <c r="D14" s="197"/>
    </row>
    <row r="15" spans="1:4" ht="54" customHeight="1" x14ac:dyDescent="0.25">
      <c r="A15" s="450" t="s">
        <v>278</v>
      </c>
      <c r="B15" s="451"/>
      <c r="C15" s="451"/>
      <c r="D15" s="451"/>
    </row>
    <row r="16" spans="1:4" ht="24" customHeight="1" x14ac:dyDescent="0.25"/>
    <row r="23" ht="31.5" customHeight="1" x14ac:dyDescent="0.25"/>
    <row r="24" ht="31.5" customHeight="1" x14ac:dyDescent="0.25"/>
    <row r="25" ht="31.5" customHeight="1" x14ac:dyDescent="0.25"/>
  </sheetData>
  <mergeCells count="6">
    <mergeCell ref="A2:C2"/>
    <mergeCell ref="A3:C3"/>
    <mergeCell ref="B4:C4"/>
    <mergeCell ref="A13:C13"/>
    <mergeCell ref="A15:D15"/>
    <mergeCell ref="A11:D11"/>
  </mergeCells>
  <conditionalFormatting sqref="D6">
    <cfRule type="cellIs" dxfId="38" priority="4" operator="notBetween">
      <formula>-20</formula>
      <formula>20</formula>
    </cfRule>
  </conditionalFormatting>
  <conditionalFormatting sqref="D7">
    <cfRule type="cellIs" dxfId="37" priority="3" operator="notBetween">
      <formula>-20</formula>
      <formula>20</formula>
    </cfRule>
  </conditionalFormatting>
  <conditionalFormatting sqref="D8">
    <cfRule type="cellIs" dxfId="36" priority="2" operator="notBetween">
      <formula>-20</formula>
      <formula>20</formula>
    </cfRule>
  </conditionalFormatting>
  <conditionalFormatting sqref="B6">
    <cfRule type="cellIs" dxfId="35" priority="1" operator="equal">
      <formula>0</formula>
    </cfRule>
  </conditionalFormatting>
  <printOptions horizontalCentered="1"/>
  <pageMargins left="0.23622047244094491" right="0.59055118110236227" top="0.39370078740157483" bottom="0.78740157480314965" header="0.39370078740157483" footer="0.55118110236220474"/>
  <pageSetup paperSize="9" scale="30" orientation="portrait" r:id="rId1"/>
  <headerFooter alignWithMargins="0">
    <oddFooter>&amp;L&amp;8&amp;A&amp;R&amp;8R&amp;&amp;D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E28"/>
  <sheetViews>
    <sheetView showGridLines="0" zoomScale="85" zoomScaleNormal="85" zoomScaleSheetLayoutView="100" workbookViewId="0">
      <selection activeCell="I11" sqref="I11"/>
    </sheetView>
  </sheetViews>
  <sheetFormatPr baseColWidth="10" defaultColWidth="11.44140625" defaultRowHeight="15" x14ac:dyDescent="0.25"/>
  <cols>
    <col min="1" max="1" width="59.5546875" style="47" customWidth="1"/>
    <col min="2" max="4" width="20.6640625" style="47" customWidth="1"/>
    <col min="5" max="5" width="3.33203125" style="48" customWidth="1"/>
    <col min="6" max="16384" width="11.44140625" style="47"/>
  </cols>
  <sheetData>
    <row r="1" spans="1:5" ht="15.6" x14ac:dyDescent="0.25">
      <c r="A1" s="45"/>
      <c r="B1" s="46"/>
    </row>
    <row r="2" spans="1:5" ht="38.4" customHeight="1" x14ac:dyDescent="0.25">
      <c r="A2" s="457" t="str">
        <f>" Ressources utilisées pour les dépenses de R&amp;D  en " &amp; SURVEY_YEAR &amp; " et estimations " &amp; SURVEY_YEAR+1 &amp; " : Dotations budgétaires"</f>
        <v xml:space="preserve"> Ressources utilisées pour les dépenses de R&amp;D  en 2023 et estimations 2024 : Dotations budgétaires</v>
      </c>
      <c r="B2" s="457"/>
      <c r="C2" s="457"/>
      <c r="D2" s="457"/>
      <c r="E2" s="49"/>
    </row>
    <row r="3" spans="1:5" ht="128.25" customHeight="1" x14ac:dyDescent="0.25">
      <c r="A3" s="442" t="s">
        <v>553</v>
      </c>
      <c r="B3" s="442"/>
      <c r="C3" s="442"/>
      <c r="D3" s="442"/>
      <c r="E3" s="51"/>
    </row>
    <row r="4" spans="1:5" ht="31.2" x14ac:dyDescent="0.3">
      <c r="B4" s="169">
        <f>SURVEY_YEAR</f>
        <v>2023</v>
      </c>
      <c r="C4" s="218" t="str">
        <f>"Estimation " &amp; SURVEY_YEAR+1</f>
        <v>Estimation 2024</v>
      </c>
      <c r="D4" s="226" t="str">
        <f>"Estimation " &amp; SURVEY_YEAR+1&amp;"/"&amp;SURVEY_YEAR</f>
        <v>Estimation 2024/2023</v>
      </c>
      <c r="E4" s="51"/>
    </row>
    <row r="5" spans="1:5" ht="15.6" x14ac:dyDescent="0.3">
      <c r="B5" s="456" t="s">
        <v>73</v>
      </c>
      <c r="C5" s="456"/>
      <c r="D5" s="227" t="s">
        <v>552</v>
      </c>
      <c r="E5" s="51"/>
    </row>
    <row r="6" spans="1:5" ht="85.95" customHeight="1" x14ac:dyDescent="0.25">
      <c r="A6" s="214" t="s">
        <v>550</v>
      </c>
      <c r="B6" s="221"/>
      <c r="C6" s="222"/>
      <c r="D6" s="228" t="e">
        <f>(RESS_MIRES_PREV/RESS_MIRES-1)*100</f>
        <v>#DIV/0!</v>
      </c>
    </row>
    <row r="7" spans="1:5" ht="58.2" customHeight="1" x14ac:dyDescent="0.25">
      <c r="A7" s="215" t="s">
        <v>551</v>
      </c>
      <c r="B7" s="221"/>
      <c r="C7" s="222"/>
      <c r="D7" s="228" t="e">
        <f>(RESS_HORS_MIRES_PREV/RESS_HORS_MIRES-1)*100</f>
        <v>#DIV/0!</v>
      </c>
      <c r="E7" s="51"/>
    </row>
    <row r="8" spans="1:5" ht="30" x14ac:dyDescent="0.25">
      <c r="A8" s="216" t="s">
        <v>279</v>
      </c>
      <c r="B8" s="221"/>
      <c r="C8" s="222"/>
      <c r="D8" s="228" t="e">
        <f>(RESS_REC_PREV/RESS_REC-1)*100</f>
        <v>#DIV/0!</v>
      </c>
      <c r="E8" s="51"/>
    </row>
    <row r="9" spans="1:5" ht="15.6" x14ac:dyDescent="0.25">
      <c r="A9" s="220" t="s">
        <v>280</v>
      </c>
      <c r="B9" s="223">
        <f>RESS_MIRES+RESS_HORS_MIRES+RESS_REC</f>
        <v>0</v>
      </c>
      <c r="C9" s="223">
        <f>RESS_MIRES_PREV+RESS_HORS_MIRES_PREV+RESS_REC_PREV</f>
        <v>0</v>
      </c>
      <c r="D9" s="228" t="e">
        <f>(RESS_BUDGT_PREV/RESS_BUDGT_TOTAL-1)*100</f>
        <v>#DIV/0!</v>
      </c>
    </row>
    <row r="10" spans="1:5" ht="33" customHeight="1" x14ac:dyDescent="0.25">
      <c r="A10" s="426" t="e">
        <f>IF(ABS(D9)&gt;3,"Les ressources budgétaires estimées pour "&amp; SURVEY_YEAR + 1&amp; " varient de plus de 20% par rapport aux ressources budgétaires "&amp; SURVEY_YEAR,"Contrôles OK")</f>
        <v>#DIV/0!</v>
      </c>
      <c r="B10" s="426"/>
      <c r="C10" s="426"/>
      <c r="D10" s="426"/>
      <c r="E10" s="51"/>
    </row>
    <row r="12" spans="1:5" ht="17.399999999999999" x14ac:dyDescent="0.25">
      <c r="A12" s="458" t="s">
        <v>554</v>
      </c>
      <c r="B12" s="458"/>
      <c r="C12" s="458"/>
      <c r="D12" s="458"/>
    </row>
    <row r="13" spans="1:5" ht="15.6" x14ac:dyDescent="0.25">
      <c r="A13" s="455" t="s">
        <v>563</v>
      </c>
      <c r="B13" s="455"/>
      <c r="C13" s="455"/>
      <c r="D13" s="455"/>
    </row>
    <row r="14" spans="1:5" ht="15.6" x14ac:dyDescent="0.25">
      <c r="A14" s="455" t="s">
        <v>564</v>
      </c>
      <c r="B14" s="455"/>
      <c r="C14" s="455"/>
      <c r="D14" s="455"/>
    </row>
    <row r="15" spans="1:5" x14ac:dyDescent="0.25">
      <c r="A15" s="442" t="s">
        <v>555</v>
      </c>
      <c r="B15" s="442"/>
      <c r="C15" s="442"/>
      <c r="D15" s="442"/>
    </row>
    <row r="16" spans="1:5" x14ac:dyDescent="0.25">
      <c r="A16" s="442" t="s">
        <v>556</v>
      </c>
      <c r="B16" s="442"/>
      <c r="C16" s="442"/>
      <c r="D16" s="442"/>
    </row>
    <row r="17" spans="1:4" x14ac:dyDescent="0.25">
      <c r="A17" s="442" t="s">
        <v>557</v>
      </c>
      <c r="B17" s="442"/>
      <c r="C17" s="442"/>
      <c r="D17" s="442"/>
    </row>
    <row r="18" spans="1:4" x14ac:dyDescent="0.25">
      <c r="A18" s="442" t="s">
        <v>558</v>
      </c>
      <c r="B18" s="442"/>
      <c r="C18" s="442"/>
      <c r="D18" s="442"/>
    </row>
    <row r="19" spans="1:4" x14ac:dyDescent="0.25">
      <c r="A19" s="442" t="s">
        <v>559</v>
      </c>
      <c r="B19" s="442"/>
      <c r="C19" s="442"/>
      <c r="D19" s="442"/>
    </row>
    <row r="20" spans="1:4" x14ac:dyDescent="0.25">
      <c r="A20" s="442" t="s">
        <v>560</v>
      </c>
      <c r="B20" s="442"/>
      <c r="C20" s="442"/>
      <c r="D20" s="442"/>
    </row>
    <row r="21" spans="1:4" x14ac:dyDescent="0.25">
      <c r="A21" s="442" t="s">
        <v>561</v>
      </c>
      <c r="B21" s="442"/>
      <c r="C21" s="442"/>
      <c r="D21" s="442"/>
    </row>
    <row r="22" spans="1:4" x14ac:dyDescent="0.25">
      <c r="A22" s="442" t="s">
        <v>562</v>
      </c>
      <c r="B22" s="442"/>
      <c r="C22" s="442"/>
      <c r="D22" s="442"/>
    </row>
    <row r="23" spans="1:4" ht="15.6" x14ac:dyDescent="0.25">
      <c r="A23" s="455" t="s">
        <v>565</v>
      </c>
      <c r="B23" s="455"/>
      <c r="C23" s="455"/>
      <c r="D23" s="455"/>
    </row>
    <row r="24" spans="1:4" ht="15" customHeight="1" x14ac:dyDescent="0.25">
      <c r="A24" s="455" t="s">
        <v>566</v>
      </c>
      <c r="B24" s="455"/>
      <c r="C24" s="455"/>
      <c r="D24" s="455"/>
    </row>
    <row r="25" spans="1:4" ht="15" customHeight="1" x14ac:dyDescent="0.25">
      <c r="A25" s="455" t="s">
        <v>567</v>
      </c>
      <c r="B25" s="455"/>
      <c r="C25" s="455"/>
      <c r="D25" s="455"/>
    </row>
    <row r="26" spans="1:4" ht="15.6" x14ac:dyDescent="0.25">
      <c r="A26" s="455" t="s">
        <v>568</v>
      </c>
      <c r="B26" s="455"/>
      <c r="C26" s="455"/>
      <c r="D26" s="455"/>
    </row>
    <row r="27" spans="1:4" ht="15" customHeight="1" x14ac:dyDescent="0.25">
      <c r="A27" s="455" t="s">
        <v>569</v>
      </c>
      <c r="B27" s="455"/>
      <c r="C27" s="455"/>
      <c r="D27" s="455"/>
    </row>
    <row r="28" spans="1:4" ht="15.6" x14ac:dyDescent="0.25">
      <c r="A28" s="455" t="s">
        <v>570</v>
      </c>
      <c r="B28" s="455"/>
      <c r="C28" s="455"/>
      <c r="D28" s="455"/>
    </row>
  </sheetData>
  <mergeCells count="21">
    <mergeCell ref="B5:C5"/>
    <mergeCell ref="A3:D3"/>
    <mergeCell ref="A2:D2"/>
    <mergeCell ref="A12:D12"/>
    <mergeCell ref="A13:D13"/>
    <mergeCell ref="A10:D10"/>
    <mergeCell ref="A14:D14"/>
    <mergeCell ref="A15:D15"/>
    <mergeCell ref="A16:D16"/>
    <mergeCell ref="A17:D17"/>
    <mergeCell ref="A18:D18"/>
    <mergeCell ref="A19:D19"/>
    <mergeCell ref="A20:D20"/>
    <mergeCell ref="A21:D21"/>
    <mergeCell ref="A27:D27"/>
    <mergeCell ref="A28:D28"/>
    <mergeCell ref="A22:D22"/>
    <mergeCell ref="A23:D23"/>
    <mergeCell ref="A24:D24"/>
    <mergeCell ref="A25:D25"/>
    <mergeCell ref="A26:D26"/>
  </mergeCells>
  <conditionalFormatting sqref="D6">
    <cfRule type="cellIs" dxfId="34" priority="5" operator="notBetween">
      <formula>-20</formula>
      <formula>20</formula>
    </cfRule>
  </conditionalFormatting>
  <conditionalFormatting sqref="D9">
    <cfRule type="cellIs" dxfId="33" priority="1" operator="notBetween">
      <formula>-20</formula>
      <formula>20</formula>
    </cfRule>
  </conditionalFormatting>
  <conditionalFormatting sqref="D7">
    <cfRule type="cellIs" dxfId="32" priority="3" operator="notBetween">
      <formula>-20</formula>
      <formula>20</formula>
    </cfRule>
  </conditionalFormatting>
  <conditionalFormatting sqref="D8">
    <cfRule type="cellIs" dxfId="31" priority="2" operator="notBetween">
      <formula>-20</formula>
      <formula>20</formula>
    </cfRule>
  </conditionalFormatting>
  <printOptions horizontalCentered="1"/>
  <pageMargins left="0.23622047244094491" right="0.59055118110236227" top="0.39370078740157483" bottom="0.78740157480314965" header="0.39370078740157483" footer="0.55118110236220474"/>
  <pageSetup paperSize="9" scale="30" orientation="portrait" r:id="rId1"/>
  <headerFooter alignWithMargins="0">
    <oddFooter>&amp;L&amp;8&amp;A&amp;R&amp;8R&amp;&amp;D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D41"/>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I18" sqref="I18"/>
    </sheetView>
  </sheetViews>
  <sheetFormatPr baseColWidth="10" defaultColWidth="11.44140625" defaultRowHeight="15" x14ac:dyDescent="0.25"/>
  <cols>
    <col min="1" max="1" width="59.5546875" style="47" customWidth="1"/>
    <col min="2" max="2" width="24.33203125" style="47" customWidth="1"/>
    <col min="3" max="3" width="25.33203125" style="47" customWidth="1"/>
    <col min="4" max="4" width="3.33203125" style="48" customWidth="1"/>
    <col min="5" max="16384" width="11.44140625" style="47"/>
  </cols>
  <sheetData>
    <row r="1" spans="1:4" ht="15.6" x14ac:dyDescent="0.25">
      <c r="A1" s="45"/>
      <c r="B1" s="46"/>
    </row>
    <row r="2" spans="1:4" ht="28.2" customHeight="1" x14ac:dyDescent="0.25">
      <c r="A2" s="437" t="str">
        <f>"Ressources propres utilisées pour la R&amp;D en " &amp; SURVEY_YEAR &amp; " et estimation " &amp; SURVEY_YEAR+1</f>
        <v>Ressources propres utilisées pour la R&amp;D en 2023 et estimation 2024</v>
      </c>
      <c r="B2" s="437"/>
      <c r="C2" s="437"/>
      <c r="D2" s="49"/>
    </row>
    <row r="3" spans="1:4" ht="96.6" customHeight="1" x14ac:dyDescent="0.25">
      <c r="A3" s="408" t="s">
        <v>571</v>
      </c>
      <c r="B3" s="409"/>
      <c r="C3" s="429"/>
      <c r="D3" s="50"/>
    </row>
    <row r="4" spans="1:4" x14ac:dyDescent="0.25">
      <c r="B4" s="55">
        <f>SURVEY_YEAR</f>
        <v>2023</v>
      </c>
      <c r="C4" s="237">
        <f>SURVEY_YEAR+1</f>
        <v>2024</v>
      </c>
      <c r="D4" s="50"/>
    </row>
    <row r="5" spans="1:4" ht="15.6" x14ac:dyDescent="0.3">
      <c r="B5" s="55" t="s">
        <v>73</v>
      </c>
      <c r="C5" s="75"/>
      <c r="D5" s="50"/>
    </row>
    <row r="6" spans="1:4" ht="45" x14ac:dyDescent="0.25">
      <c r="A6" s="210" t="s">
        <v>281</v>
      </c>
      <c r="B6" s="235"/>
      <c r="D6" s="50"/>
    </row>
    <row r="7" spans="1:4" x14ac:dyDescent="0.25">
      <c r="A7" s="230" t="s">
        <v>282</v>
      </c>
      <c r="B7" s="235"/>
      <c r="D7" s="50"/>
    </row>
    <row r="8" spans="1:4" x14ac:dyDescent="0.25">
      <c r="A8" s="230" t="s">
        <v>283</v>
      </c>
      <c r="B8" s="235"/>
    </row>
    <row r="9" spans="1:4" ht="15.6" x14ac:dyDescent="0.25">
      <c r="A9" s="230" t="s">
        <v>284</v>
      </c>
      <c r="B9" s="235"/>
      <c r="D9" s="60"/>
    </row>
    <row r="10" spans="1:4" x14ac:dyDescent="0.25">
      <c r="A10" s="230" t="s">
        <v>285</v>
      </c>
      <c r="B10" s="235"/>
      <c r="D10" s="51"/>
    </row>
    <row r="11" spans="1:4" ht="25.5" customHeight="1" x14ac:dyDescent="0.3">
      <c r="A11" s="230" t="s">
        <v>286</v>
      </c>
      <c r="B11" s="235"/>
      <c r="C11" s="231"/>
      <c r="D11" s="51"/>
    </row>
    <row r="12" spans="1:4" ht="15.6" x14ac:dyDescent="0.3">
      <c r="A12" s="232" t="s">
        <v>287</v>
      </c>
      <c r="B12" s="235"/>
      <c r="C12" s="213" t="s">
        <v>73</v>
      </c>
      <c r="D12" s="51"/>
    </row>
    <row r="13" spans="1:4" ht="15.6" x14ac:dyDescent="0.25">
      <c r="A13" s="212" t="s">
        <v>288</v>
      </c>
      <c r="B13" s="238">
        <f>SUM(B6:B12)</f>
        <v>0</v>
      </c>
      <c r="C13" s="236"/>
      <c r="D13" s="51"/>
    </row>
    <row r="14" spans="1:4" x14ac:dyDescent="0.25">
      <c r="A14" s="47" t="str">
        <f>"Evolution "&amp;SURVEY_YEAR+1&amp;"/"&amp;SURVEY_YEAR</f>
        <v>Evolution 2024/2023</v>
      </c>
      <c r="C14" s="228" t="e">
        <f>(RESS_PROPRES_PREV/RESS_PROPRES_TOTAL-1)*100</f>
        <v>#DIV/0!</v>
      </c>
    </row>
    <row r="15" spans="1:4" ht="15.6" x14ac:dyDescent="0.25">
      <c r="B15" s="233"/>
      <c r="C15" s="233"/>
      <c r="D15" s="234"/>
    </row>
    <row r="16" spans="1:4" ht="15.6" customHeight="1" x14ac:dyDescent="0.25">
      <c r="A16" s="459" t="e">
        <f>IF(ABS(C14)&gt;20,"Les ressources propres estimées pour "&amp; SURVEY_YEAR + 1&amp; " varient de plus de 20% par rapport aux ressources propres "&amp; SURVEY_YEAR,"Contrôles OK")</f>
        <v>#DIV/0!</v>
      </c>
      <c r="B16" s="459"/>
      <c r="C16" s="459"/>
    </row>
    <row r="17" spans="2:3" ht="15.6" x14ac:dyDescent="0.25">
      <c r="B17" s="233"/>
      <c r="C17" s="233"/>
    </row>
    <row r="18" spans="2:3" ht="15.6" x14ac:dyDescent="0.25">
      <c r="B18" s="233"/>
      <c r="C18" s="233"/>
    </row>
    <row r="19" spans="2:3" ht="15.6" x14ac:dyDescent="0.25">
      <c r="B19" s="233"/>
      <c r="C19" s="233"/>
    </row>
    <row r="20" spans="2:3" ht="15.6" x14ac:dyDescent="0.25">
      <c r="B20" s="233"/>
      <c r="C20" s="233"/>
    </row>
    <row r="21" spans="2:3" ht="15.6" x14ac:dyDescent="0.25">
      <c r="B21" s="233"/>
      <c r="C21" s="233"/>
    </row>
    <row r="22" spans="2:3" ht="15.6" x14ac:dyDescent="0.25">
      <c r="B22" s="233"/>
      <c r="C22" s="233"/>
    </row>
    <row r="23" spans="2:3" ht="15.6" x14ac:dyDescent="0.25">
      <c r="B23" s="233"/>
      <c r="C23" s="233"/>
    </row>
    <row r="24" spans="2:3" ht="15.6" x14ac:dyDescent="0.25">
      <c r="B24" s="233"/>
      <c r="C24" s="233"/>
    </row>
    <row r="25" spans="2:3" ht="15.6" x14ac:dyDescent="0.25">
      <c r="B25" s="233"/>
      <c r="C25" s="233"/>
    </row>
    <row r="26" spans="2:3" ht="15.6" x14ac:dyDescent="0.25">
      <c r="B26" s="233"/>
      <c r="C26" s="233"/>
    </row>
    <row r="39" ht="31.5" customHeight="1" x14ac:dyDescent="0.25"/>
    <row r="40" ht="31.5" customHeight="1" x14ac:dyDescent="0.25"/>
    <row r="41" ht="31.5" customHeight="1" x14ac:dyDescent="0.25"/>
  </sheetData>
  <mergeCells count="3">
    <mergeCell ref="A2:C2"/>
    <mergeCell ref="A3:C3"/>
    <mergeCell ref="A16:C16"/>
  </mergeCells>
  <conditionalFormatting sqref="C13">
    <cfRule type="cellIs" dxfId="30" priority="2" stopIfTrue="1" operator="equal">
      <formula>TRUE</formula>
    </cfRule>
    <cfRule type="cellIs" dxfId="29" priority="3" stopIfTrue="1" operator="equal">
      <formula>FALSE</formula>
    </cfRule>
  </conditionalFormatting>
  <conditionalFormatting sqref="C14">
    <cfRule type="cellIs" dxfId="28" priority="1" operator="notBetween">
      <formula>-20</formula>
      <formula>20</formula>
    </cfRule>
  </conditionalFormatting>
  <printOptions horizontalCentered="1"/>
  <pageMargins left="0.23622047244094491" right="0.59055118110236227" top="0.39370078740157483" bottom="0.78740157480314965" header="0.39370078740157483" footer="0.55118110236220474"/>
  <pageSetup paperSize="9" scale="31" orientation="portrait" r:id="rId1"/>
  <headerFooter alignWithMargins="0">
    <oddFooter>&amp;L&amp;8&amp;A&amp;R&amp;8R&amp;&amp;D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F53"/>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G26" sqref="G26"/>
    </sheetView>
  </sheetViews>
  <sheetFormatPr baseColWidth="10" defaultColWidth="11.44140625" defaultRowHeight="13.2" x14ac:dyDescent="0.25"/>
  <cols>
    <col min="1" max="1" width="72.6640625" style="18" customWidth="1"/>
    <col min="2" max="2" width="26.33203125" style="18" customWidth="1"/>
    <col min="3" max="3" width="3.5546875" style="18" customWidth="1"/>
    <col min="4" max="4" width="3.33203125" style="4" customWidth="1"/>
    <col min="5" max="5" width="96.6640625" style="4" customWidth="1"/>
    <col min="6" max="6" width="3.109375" style="3" customWidth="1"/>
    <col min="7" max="16384" width="11.44140625" style="18"/>
  </cols>
  <sheetData>
    <row r="1" spans="1:6" s="2" customFormat="1" ht="15" x14ac:dyDescent="0.25">
      <c r="A1" s="15"/>
      <c r="B1" s="16"/>
      <c r="C1" s="18"/>
      <c r="D1" s="4"/>
      <c r="E1" s="249" t="s">
        <v>437</v>
      </c>
      <c r="F1" s="3"/>
    </row>
    <row r="2" spans="1:6" s="23" customFormat="1" ht="33" customHeight="1" x14ac:dyDescent="0.2">
      <c r="A2" s="460" t="str">
        <f>" Ressources externes utilisées en " &amp; SURVEY_YEAR &amp; ", en provenance du secteur militaire de l'État et des organismes publics"</f>
        <v xml:space="preserve"> Ressources externes utilisées en 2023, en provenance du secteur militaire de l'État et des organismes publics</v>
      </c>
      <c r="B2" s="460"/>
      <c r="C2" s="460"/>
      <c r="D2" s="6"/>
      <c r="F2" s="8"/>
    </row>
    <row r="3" spans="1:6" s="24" customFormat="1" ht="51.6" customHeight="1" x14ac:dyDescent="0.3">
      <c r="A3" s="461" t="s">
        <v>572</v>
      </c>
      <c r="B3" s="461"/>
      <c r="D3" s="6"/>
      <c r="E3" s="7"/>
      <c r="F3" s="8"/>
    </row>
    <row r="4" spans="1:6" ht="18" customHeight="1" x14ac:dyDescent="0.25">
      <c r="A4" s="19"/>
      <c r="D4" s="21"/>
      <c r="E4" s="21"/>
      <c r="F4" s="22"/>
    </row>
    <row r="5" spans="1:6" ht="15" x14ac:dyDescent="0.25">
      <c r="A5" s="244" t="s">
        <v>107</v>
      </c>
      <c r="B5" s="245" t="s">
        <v>73</v>
      </c>
      <c r="D5" s="10"/>
      <c r="E5" s="50"/>
      <c r="F5" s="11"/>
    </row>
    <row r="6" spans="1:6" ht="30" x14ac:dyDescent="0.25">
      <c r="A6" s="241" t="s">
        <v>289</v>
      </c>
      <c r="B6" s="240"/>
      <c r="D6" s="10"/>
      <c r="E6" s="170" t="s">
        <v>290</v>
      </c>
      <c r="F6" s="11"/>
    </row>
    <row r="7" spans="1:6" ht="30" x14ac:dyDescent="0.25">
      <c r="A7" s="242" t="s">
        <v>291</v>
      </c>
      <c r="B7" s="240"/>
      <c r="D7" s="10"/>
      <c r="E7" s="170" t="s">
        <v>292</v>
      </c>
      <c r="F7" s="11"/>
    </row>
    <row r="8" spans="1:6" ht="15" x14ac:dyDescent="0.25">
      <c r="A8" s="243" t="s">
        <v>293</v>
      </c>
      <c r="B8" s="240"/>
      <c r="E8" s="170" t="s">
        <v>294</v>
      </c>
    </row>
    <row r="9" spans="1:6" ht="15" x14ac:dyDescent="0.25">
      <c r="A9" s="243" t="s">
        <v>295</v>
      </c>
      <c r="B9" s="240"/>
      <c r="D9" s="13"/>
      <c r="E9" s="170" t="s">
        <v>296</v>
      </c>
      <c r="F9" s="14"/>
    </row>
    <row r="10" spans="1:6" ht="15" x14ac:dyDescent="0.25">
      <c r="A10" s="243" t="s">
        <v>297</v>
      </c>
      <c r="B10" s="240"/>
      <c r="D10" s="5"/>
      <c r="E10" s="170" t="s">
        <v>298</v>
      </c>
      <c r="F10" s="9"/>
    </row>
    <row r="11" spans="1:6" ht="15" x14ac:dyDescent="0.25">
      <c r="A11" s="243" t="s">
        <v>299</v>
      </c>
      <c r="B11" s="240"/>
      <c r="D11" s="5"/>
      <c r="E11" s="170" t="s">
        <v>300</v>
      </c>
      <c r="F11" s="9"/>
    </row>
    <row r="12" spans="1:6" ht="15" x14ac:dyDescent="0.25">
      <c r="A12" s="243" t="s">
        <v>301</v>
      </c>
      <c r="B12" s="240"/>
      <c r="D12" s="5"/>
      <c r="E12" s="170" t="s">
        <v>302</v>
      </c>
      <c r="F12" s="9"/>
    </row>
    <row r="13" spans="1:6" ht="15" x14ac:dyDescent="0.25">
      <c r="A13" s="243" t="s">
        <v>303</v>
      </c>
      <c r="B13" s="240"/>
      <c r="D13" s="5"/>
      <c r="E13" s="170" t="s">
        <v>304</v>
      </c>
      <c r="F13" s="9"/>
    </row>
    <row r="14" spans="1:6" ht="15" x14ac:dyDescent="0.25">
      <c r="A14" s="243" t="s">
        <v>305</v>
      </c>
      <c r="B14" s="240"/>
      <c r="D14" s="5"/>
      <c r="E14" s="170" t="s">
        <v>306</v>
      </c>
      <c r="F14" s="9"/>
    </row>
    <row r="15" spans="1:6" ht="15" x14ac:dyDescent="0.25">
      <c r="A15" s="243" t="s">
        <v>307</v>
      </c>
      <c r="B15" s="240"/>
      <c r="D15" s="5"/>
      <c r="E15" s="170" t="s">
        <v>308</v>
      </c>
      <c r="F15" s="9"/>
    </row>
    <row r="16" spans="1:6" x14ac:dyDescent="0.25">
      <c r="A16" s="243" t="s">
        <v>118</v>
      </c>
      <c r="B16" s="240"/>
    </row>
    <row r="17" spans="1:6" ht="17.25" customHeight="1" x14ac:dyDescent="0.25">
      <c r="A17" s="243" t="s">
        <v>119</v>
      </c>
      <c r="B17" s="240"/>
      <c r="D17" s="5"/>
      <c r="E17" s="5"/>
      <c r="F17" s="9"/>
    </row>
    <row r="18" spans="1:6" ht="17.25" customHeight="1" x14ac:dyDescent="0.25">
      <c r="A18" s="243" t="s">
        <v>267</v>
      </c>
      <c r="B18" s="246"/>
      <c r="D18" s="5"/>
      <c r="E18" s="5"/>
      <c r="F18" s="9"/>
    </row>
    <row r="19" spans="1:6" ht="26.4" x14ac:dyDescent="0.25">
      <c r="A19" s="239" t="s">
        <v>309</v>
      </c>
      <c r="B19" s="247">
        <f>SUM(B6:B17)</f>
        <v>0</v>
      </c>
    </row>
    <row r="20" spans="1:6" x14ac:dyDescent="0.25">
      <c r="D20" s="6"/>
      <c r="E20" s="6"/>
      <c r="F20" s="8"/>
    </row>
    <row r="50" ht="15.75" customHeight="1" x14ac:dyDescent="0.25"/>
    <row r="51" ht="15.75" customHeight="1" x14ac:dyDescent="0.25"/>
    <row r="52" ht="15.75" customHeight="1" x14ac:dyDescent="0.25"/>
    <row r="53" ht="15.75" customHeight="1" x14ac:dyDescent="0.25"/>
  </sheetData>
  <mergeCells count="2">
    <mergeCell ref="A2:C2"/>
    <mergeCell ref="A3:B3"/>
  </mergeCells>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B26"/>
  <sheetViews>
    <sheetView showGridLines="0" zoomScaleNormal="100" zoomScaleSheetLayoutView="100" workbookViewId="0">
      <selection activeCell="B11" sqref="B11"/>
    </sheetView>
  </sheetViews>
  <sheetFormatPr baseColWidth="10" defaultColWidth="11.44140625" defaultRowHeight="15" x14ac:dyDescent="0.25"/>
  <cols>
    <col min="1" max="1" width="31.44140625" style="47" customWidth="1"/>
    <col min="2" max="2" width="63.109375" style="47" customWidth="1"/>
    <col min="3" max="16384" width="11.44140625" style="47"/>
  </cols>
  <sheetData>
    <row r="1" spans="1:2" ht="33.6" customHeight="1" x14ac:dyDescent="0.25">
      <c r="A1" s="405" t="s">
        <v>549</v>
      </c>
      <c r="B1" s="405"/>
    </row>
    <row r="3" spans="1:2" ht="16.2" thickBot="1" x14ac:dyDescent="0.3">
      <c r="A3" s="99" t="s">
        <v>9</v>
      </c>
      <c r="B3" s="94"/>
    </row>
    <row r="4" spans="1:2" ht="15.6" thickTop="1" x14ac:dyDescent="0.25"/>
    <row r="5" spans="1:2" ht="15.6" x14ac:dyDescent="0.3">
      <c r="A5" s="75" t="s">
        <v>31</v>
      </c>
    </row>
    <row r="6" spans="1:2" x14ac:dyDescent="0.25">
      <c r="A6" s="47" t="s">
        <v>32</v>
      </c>
    </row>
    <row r="7" spans="1:2" x14ac:dyDescent="0.25">
      <c r="A7" s="139" t="s">
        <v>33</v>
      </c>
      <c r="B7" s="140"/>
    </row>
    <row r="8" spans="1:2" x14ac:dyDescent="0.25">
      <c r="A8" s="139" t="s">
        <v>34</v>
      </c>
      <c r="B8" s="140"/>
    </row>
    <row r="9" spans="1:2" x14ac:dyDescent="0.25">
      <c r="A9" s="139" t="s">
        <v>35</v>
      </c>
      <c r="B9" s="141"/>
    </row>
    <row r="10" spans="1:2" x14ac:dyDescent="0.25">
      <c r="A10" s="139" t="s">
        <v>36</v>
      </c>
      <c r="B10" s="140"/>
    </row>
    <row r="11" spans="1:2" ht="15.6" x14ac:dyDescent="0.25">
      <c r="A11" s="76"/>
      <c r="B11" s="77"/>
    </row>
    <row r="12" spans="1:2" ht="15.6" x14ac:dyDescent="0.3">
      <c r="A12" s="75" t="s">
        <v>37</v>
      </c>
      <c r="B12" s="77"/>
    </row>
    <row r="13" spans="1:2" x14ac:dyDescent="0.25">
      <c r="A13" s="47" t="s">
        <v>38</v>
      </c>
      <c r="B13" s="77"/>
    </row>
    <row r="14" spans="1:2" x14ac:dyDescent="0.25">
      <c r="A14" s="139" t="s">
        <v>33</v>
      </c>
      <c r="B14" s="140"/>
    </row>
    <row r="15" spans="1:2" ht="30" x14ac:dyDescent="0.25">
      <c r="A15" s="139" t="s">
        <v>425</v>
      </c>
      <c r="B15" s="140"/>
    </row>
    <row r="16" spans="1:2" x14ac:dyDescent="0.25">
      <c r="A16" s="139" t="s">
        <v>34</v>
      </c>
      <c r="B16" s="140"/>
    </row>
    <row r="17" spans="1:2" x14ac:dyDescent="0.25">
      <c r="A17" s="139" t="s">
        <v>35</v>
      </c>
      <c r="B17" s="140"/>
    </row>
    <row r="18" spans="1:2" x14ac:dyDescent="0.25">
      <c r="A18" s="139" t="s">
        <v>36</v>
      </c>
      <c r="B18" s="140"/>
    </row>
    <row r="19" spans="1:2" ht="15.6" x14ac:dyDescent="0.25">
      <c r="A19" s="76"/>
      <c r="B19" s="77"/>
    </row>
    <row r="20" spans="1:2" ht="15.6" x14ac:dyDescent="0.3">
      <c r="A20" s="75" t="s">
        <v>39</v>
      </c>
      <c r="B20" s="77"/>
    </row>
    <row r="21" spans="1:2" x14ac:dyDescent="0.25">
      <c r="A21" s="47" t="s">
        <v>40</v>
      </c>
      <c r="B21" s="77"/>
    </row>
    <row r="22" spans="1:2" x14ac:dyDescent="0.25">
      <c r="A22" s="139" t="s">
        <v>33</v>
      </c>
      <c r="B22" s="140"/>
    </row>
    <row r="23" spans="1:2" ht="30" x14ac:dyDescent="0.25">
      <c r="A23" s="139" t="s">
        <v>425</v>
      </c>
      <c r="B23" s="140"/>
    </row>
    <row r="24" spans="1:2" x14ac:dyDescent="0.25">
      <c r="A24" s="139" t="s">
        <v>34</v>
      </c>
      <c r="B24" s="140"/>
    </row>
    <row r="25" spans="1:2" x14ac:dyDescent="0.25">
      <c r="A25" s="139" t="s">
        <v>35</v>
      </c>
      <c r="B25" s="140"/>
    </row>
    <row r="26" spans="1:2" x14ac:dyDescent="0.25">
      <c r="A26" s="139" t="s">
        <v>36</v>
      </c>
      <c r="B26" s="140"/>
    </row>
  </sheetData>
  <mergeCells count="1">
    <mergeCell ref="A1:B1"/>
  </mergeCells>
  <printOptions horizontalCentered="1"/>
  <pageMargins left="0.23622047244094491" right="0.59055118110236227" top="0.39370078740157483" bottom="0.78740157480314965" header="0.39370078740157483" footer="0.55118110236220474"/>
  <pageSetup paperSize="9" scale="30" orientation="portrait" horizontalDpi="525" verticalDpi="525" r:id="rId1"/>
  <headerFooter alignWithMargins="0">
    <oddFooter>&amp;L&amp;8&amp;A&amp;R&amp;8R&amp;&amp;D 2022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F39"/>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A13" sqref="A13"/>
    </sheetView>
  </sheetViews>
  <sheetFormatPr baseColWidth="10" defaultColWidth="11.44140625" defaultRowHeight="15" x14ac:dyDescent="0.25"/>
  <cols>
    <col min="1" max="1" width="77.109375" style="47" customWidth="1"/>
    <col min="2" max="2" width="26" style="47" customWidth="1"/>
    <col min="3" max="3" width="3.33203125" style="47" customWidth="1"/>
    <col min="4" max="4" width="3.33203125" style="48" customWidth="1"/>
    <col min="5" max="5" width="82.33203125" style="48" customWidth="1"/>
    <col min="6" max="6" width="3.109375" style="48" customWidth="1"/>
    <col min="7" max="16384" width="11.44140625" style="47"/>
  </cols>
  <sheetData>
    <row r="1" spans="1:6" ht="15.6" x14ac:dyDescent="0.25">
      <c r="A1" s="45"/>
      <c r="B1" s="46"/>
      <c r="E1" s="249" t="s">
        <v>437</v>
      </c>
    </row>
    <row r="2" spans="1:6" ht="27.6" customHeight="1" x14ac:dyDescent="0.25">
      <c r="A2" s="437" t="str">
        <f>" Ressources externes utilisées en " &amp; SURVEY_YEAR &amp; ", en provenance de l'Administration"</f>
        <v xml:space="preserve"> Ressources externes utilisées en 2023, en provenance de l'Administration</v>
      </c>
      <c r="B2" s="437"/>
      <c r="C2" s="437"/>
      <c r="D2" s="49"/>
      <c r="E2" s="50"/>
      <c r="F2" s="49"/>
    </row>
    <row r="3" spans="1:6" ht="159.6" customHeight="1" x14ac:dyDescent="0.25">
      <c r="A3" s="462" t="s">
        <v>573</v>
      </c>
      <c r="B3" s="462"/>
      <c r="D3" s="51"/>
      <c r="E3" s="50"/>
      <c r="F3" s="51"/>
    </row>
    <row r="4" spans="1:6" ht="15.6" x14ac:dyDescent="0.3">
      <c r="A4" s="75"/>
      <c r="D4" s="59"/>
      <c r="E4" s="59"/>
      <c r="F4" s="59"/>
    </row>
    <row r="5" spans="1:6" ht="15.6" x14ac:dyDescent="0.3">
      <c r="A5" s="253" t="s">
        <v>310</v>
      </c>
      <c r="B5" s="169" t="s">
        <v>73</v>
      </c>
      <c r="D5" s="59"/>
      <c r="E5" s="59"/>
      <c r="F5" s="59"/>
    </row>
    <row r="6" spans="1:6" ht="15.6" x14ac:dyDescent="0.25">
      <c r="A6" s="254" t="s">
        <v>434</v>
      </c>
      <c r="B6" s="257"/>
      <c r="D6" s="59"/>
      <c r="E6" s="59"/>
      <c r="F6" s="59"/>
    </row>
    <row r="7" spans="1:6" ht="15.6" x14ac:dyDescent="0.25">
      <c r="A7" s="254" t="s">
        <v>311</v>
      </c>
      <c r="B7" s="257"/>
      <c r="D7" s="59"/>
      <c r="E7" s="59"/>
      <c r="F7" s="59"/>
    </row>
    <row r="8" spans="1:6" ht="15.6" x14ac:dyDescent="0.25">
      <c r="A8" s="254" t="s">
        <v>312</v>
      </c>
      <c r="B8" s="257"/>
      <c r="D8" s="59"/>
      <c r="E8" s="59"/>
      <c r="F8" s="59"/>
    </row>
    <row r="9" spans="1:6" x14ac:dyDescent="0.25">
      <c r="A9" s="254" t="s">
        <v>313</v>
      </c>
      <c r="B9" s="257"/>
    </row>
    <row r="10" spans="1:6" ht="15.6" x14ac:dyDescent="0.25">
      <c r="A10" s="254" t="s">
        <v>314</v>
      </c>
      <c r="B10" s="257"/>
      <c r="D10" s="60"/>
      <c r="E10" s="60"/>
      <c r="F10" s="60"/>
    </row>
    <row r="11" spans="1:6" x14ac:dyDescent="0.25">
      <c r="A11" s="254" t="s">
        <v>315</v>
      </c>
      <c r="B11" s="257"/>
      <c r="D11" s="51"/>
      <c r="E11" s="51"/>
      <c r="F11" s="51"/>
    </row>
    <row r="12" spans="1:6" x14ac:dyDescent="0.25">
      <c r="A12" s="254" t="s">
        <v>316</v>
      </c>
      <c r="B12" s="257"/>
      <c r="D12" s="51"/>
      <c r="E12" s="51"/>
      <c r="F12" s="51"/>
    </row>
    <row r="13" spans="1:6" x14ac:dyDescent="0.25">
      <c r="A13" s="254" t="s">
        <v>317</v>
      </c>
      <c r="B13" s="257"/>
      <c r="D13" s="51"/>
      <c r="E13" s="51"/>
      <c r="F13" s="51"/>
    </row>
    <row r="14" spans="1:6" x14ac:dyDescent="0.25">
      <c r="A14" s="254" t="s">
        <v>318</v>
      </c>
      <c r="B14" s="257"/>
      <c r="D14" s="51"/>
      <c r="E14" s="51"/>
      <c r="F14" s="51"/>
    </row>
    <row r="15" spans="1:6" x14ac:dyDescent="0.25">
      <c r="A15" s="254" t="s">
        <v>319</v>
      </c>
      <c r="B15" s="257"/>
      <c r="D15" s="51"/>
      <c r="E15" s="51"/>
      <c r="F15" s="51"/>
    </row>
    <row r="16" spans="1:6" x14ac:dyDescent="0.25">
      <c r="A16" s="254" t="s">
        <v>320</v>
      </c>
      <c r="B16" s="257"/>
      <c r="D16" s="51"/>
      <c r="E16" s="51"/>
      <c r="F16" s="51"/>
    </row>
    <row r="17" spans="1:6" x14ac:dyDescent="0.25">
      <c r="A17" s="254" t="s">
        <v>321</v>
      </c>
      <c r="B17" s="257"/>
    </row>
    <row r="18" spans="1:6" ht="30" x14ac:dyDescent="0.25">
      <c r="A18" s="254" t="s">
        <v>322</v>
      </c>
      <c r="B18" s="257"/>
      <c r="D18" s="61"/>
      <c r="E18" s="61"/>
      <c r="F18" s="61"/>
    </row>
    <row r="19" spans="1:6" x14ac:dyDescent="0.25">
      <c r="A19" s="254" t="s">
        <v>119</v>
      </c>
      <c r="B19" s="257"/>
    </row>
    <row r="20" spans="1:6" x14ac:dyDescent="0.25">
      <c r="A20" s="148" t="s">
        <v>267</v>
      </c>
      <c r="B20" s="258"/>
    </row>
    <row r="21" spans="1:6" ht="46.8" x14ac:dyDescent="0.25">
      <c r="A21" s="256" t="s">
        <v>323</v>
      </c>
      <c r="B21" s="259">
        <f>SUM(B6:B19)</f>
        <v>0</v>
      </c>
    </row>
    <row r="23" spans="1:6" ht="15.6" x14ac:dyDescent="0.3">
      <c r="A23" s="253" t="s">
        <v>344</v>
      </c>
      <c r="B23" s="169" t="s">
        <v>73</v>
      </c>
    </row>
    <row r="24" spans="1:6" x14ac:dyDescent="0.25">
      <c r="A24" s="148" t="s">
        <v>324</v>
      </c>
      <c r="B24" s="257"/>
    </row>
    <row r="25" spans="1:6" ht="14.25" customHeight="1" x14ac:dyDescent="0.25">
      <c r="A25" s="261" t="s">
        <v>325</v>
      </c>
      <c r="B25" s="257"/>
      <c r="E25" s="260" t="s">
        <v>345</v>
      </c>
    </row>
    <row r="26" spans="1:6" x14ac:dyDescent="0.25">
      <c r="A26" s="148" t="s">
        <v>326</v>
      </c>
      <c r="B26" s="257"/>
      <c r="E26" s="249" t="s">
        <v>346</v>
      </c>
    </row>
    <row r="27" spans="1:6" ht="45" x14ac:dyDescent="0.25">
      <c r="A27" s="148" t="s">
        <v>327</v>
      </c>
      <c r="B27" s="257"/>
      <c r="E27" s="174" t="s">
        <v>347</v>
      </c>
    </row>
    <row r="28" spans="1:6" x14ac:dyDescent="0.25">
      <c r="A28" s="148" t="s">
        <v>267</v>
      </c>
      <c r="B28" s="258"/>
    </row>
    <row r="29" spans="1:6" ht="42" customHeight="1" x14ac:dyDescent="0.25">
      <c r="A29" s="256" t="s">
        <v>328</v>
      </c>
      <c r="B29" s="263">
        <f>SUM(B24:B27)</f>
        <v>0</v>
      </c>
    </row>
    <row r="30" spans="1:6" ht="15.75" customHeight="1" x14ac:dyDescent="0.25">
      <c r="A30" s="262"/>
      <c r="B30" s="84"/>
    </row>
    <row r="31" spans="1:6" ht="15.6" x14ac:dyDescent="0.3">
      <c r="A31" s="253" t="s">
        <v>331</v>
      </c>
      <c r="B31" s="169" t="s">
        <v>73</v>
      </c>
      <c r="D31" s="49"/>
      <c r="E31" s="49"/>
      <c r="F31" s="49"/>
    </row>
    <row r="32" spans="1:6" x14ac:dyDescent="0.25">
      <c r="A32" s="148" t="s">
        <v>332</v>
      </c>
      <c r="B32" s="257"/>
      <c r="D32" s="51"/>
      <c r="E32" s="51"/>
      <c r="F32" s="51"/>
    </row>
    <row r="33" spans="1:6" ht="15.6" x14ac:dyDescent="0.25">
      <c r="A33" s="148" t="s">
        <v>333</v>
      </c>
      <c r="B33" s="257"/>
      <c r="D33" s="58"/>
      <c r="E33" s="58"/>
      <c r="F33" s="58"/>
    </row>
    <row r="34" spans="1:6" ht="15.6" x14ac:dyDescent="0.25">
      <c r="A34" s="148" t="s">
        <v>334</v>
      </c>
      <c r="B34" s="257"/>
      <c r="D34" s="59"/>
      <c r="E34" s="59"/>
      <c r="F34" s="59"/>
    </row>
    <row r="35" spans="1:6" ht="46.8" x14ac:dyDescent="0.25">
      <c r="A35" s="256" t="s">
        <v>335</v>
      </c>
      <c r="B35" s="263">
        <f>SUM(B32:B34)</f>
        <v>0</v>
      </c>
      <c r="D35" s="59"/>
      <c r="E35" s="59"/>
      <c r="F35" s="59"/>
    </row>
    <row r="36" spans="1:6" ht="15.6" x14ac:dyDescent="0.25">
      <c r="D36" s="59"/>
      <c r="E36" s="59"/>
      <c r="F36" s="59"/>
    </row>
    <row r="37" spans="1:6" ht="15.6" x14ac:dyDescent="0.25">
      <c r="D37" s="59"/>
      <c r="E37" s="59"/>
      <c r="F37" s="59"/>
    </row>
    <row r="38" spans="1:6" ht="15.6" x14ac:dyDescent="0.25">
      <c r="A38" s="155"/>
      <c r="D38" s="51"/>
      <c r="E38" s="51"/>
      <c r="F38" s="51"/>
    </row>
    <row r="39" spans="1:6" ht="15.6" x14ac:dyDescent="0.25">
      <c r="A39" s="155"/>
      <c r="B39" s="252"/>
      <c r="D39" s="51"/>
      <c r="E39" s="51"/>
      <c r="F39" s="51"/>
    </row>
  </sheetData>
  <mergeCells count="2">
    <mergeCell ref="A2:C2"/>
    <mergeCell ref="A3:B3"/>
  </mergeCells>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F55"/>
  <sheetViews>
    <sheetView showGridLines="0" zoomScale="80" zoomScaleNormal="70" zoomScaleSheetLayoutView="100" workbookViewId="0">
      <pane xSplit="3" ySplit="2" topLeftCell="D3" activePane="bottomRight" state="frozen"/>
      <selection pane="topRight" activeCell="D1" sqref="D1"/>
      <selection pane="bottomLeft" activeCell="A3" sqref="A3"/>
      <selection pane="bottomRight" activeCell="A3" sqref="A3:B3"/>
    </sheetView>
  </sheetViews>
  <sheetFormatPr baseColWidth="10" defaultColWidth="11.44140625" defaultRowHeight="15" x14ac:dyDescent="0.25"/>
  <cols>
    <col min="1" max="1" width="67.88671875" style="47" customWidth="1"/>
    <col min="2" max="2" width="38.33203125" style="47" customWidth="1"/>
    <col min="3" max="3" width="3.33203125" style="47" customWidth="1"/>
    <col min="4" max="4" width="3.33203125" style="48" customWidth="1"/>
    <col min="5" max="5" width="104.6640625" style="48" customWidth="1"/>
    <col min="6" max="6" width="3.109375" style="48" customWidth="1"/>
    <col min="7" max="16384" width="11.44140625" style="47"/>
  </cols>
  <sheetData>
    <row r="1" spans="1:6" ht="15.6" x14ac:dyDescent="0.25">
      <c r="A1" s="45"/>
      <c r="B1" s="46"/>
      <c r="E1" s="249" t="s">
        <v>437</v>
      </c>
    </row>
    <row r="2" spans="1:6" ht="39" customHeight="1" x14ac:dyDescent="0.25">
      <c r="A2" s="463" t="str">
        <f>" Ressources externes utilisées en " &amp; SURVEY_YEAR &amp; ", en provenance des Organismes publics et des organismes financeurs"</f>
        <v xml:space="preserve"> Ressources externes utilisées en 2023, en provenance des Organismes publics et des organismes financeurs</v>
      </c>
      <c r="B2" s="463"/>
      <c r="C2" s="463"/>
      <c r="D2" s="49"/>
      <c r="E2" s="50"/>
      <c r="F2" s="49"/>
    </row>
    <row r="3" spans="1:6" ht="169.5" customHeight="1" x14ac:dyDescent="0.25">
      <c r="A3" s="465" t="s">
        <v>574</v>
      </c>
      <c r="B3" s="465"/>
      <c r="D3" s="51"/>
      <c r="E3" s="50"/>
      <c r="F3" s="51"/>
    </row>
    <row r="4" spans="1:6" ht="83.25" customHeight="1" x14ac:dyDescent="0.25">
      <c r="A4" s="464" t="s">
        <v>348</v>
      </c>
      <c r="B4" s="464"/>
      <c r="D4" s="53"/>
      <c r="E4" s="53"/>
      <c r="F4" s="53"/>
    </row>
    <row r="5" spans="1:6" ht="15.75" customHeight="1" x14ac:dyDescent="0.25">
      <c r="A5" s="60"/>
    </row>
    <row r="6" spans="1:6" ht="15.6" x14ac:dyDescent="0.3">
      <c r="A6" s="266" t="s">
        <v>433</v>
      </c>
      <c r="B6" s="169" t="s">
        <v>73</v>
      </c>
      <c r="D6" s="60"/>
      <c r="E6" s="60"/>
      <c r="F6" s="60"/>
    </row>
    <row r="7" spans="1:6" ht="21" customHeight="1" x14ac:dyDescent="0.25">
      <c r="A7" s="144" t="s">
        <v>123</v>
      </c>
      <c r="B7" s="163"/>
      <c r="D7" s="51"/>
      <c r="E7" s="170" t="s">
        <v>124</v>
      </c>
      <c r="F7" s="51"/>
    </row>
    <row r="8" spans="1:6" ht="21" customHeight="1" x14ac:dyDescent="0.25">
      <c r="A8" s="144" t="s">
        <v>125</v>
      </c>
      <c r="B8" s="163"/>
      <c r="D8" s="51"/>
      <c r="E8" s="170" t="s">
        <v>126</v>
      </c>
      <c r="F8" s="51"/>
    </row>
    <row r="9" spans="1:6" ht="21" customHeight="1" x14ac:dyDescent="0.25">
      <c r="A9" s="144" t="s">
        <v>127</v>
      </c>
      <c r="B9" s="163"/>
      <c r="D9" s="51"/>
      <c r="E9" s="170" t="s">
        <v>128</v>
      </c>
      <c r="F9" s="51"/>
    </row>
    <row r="10" spans="1:6" ht="21" customHeight="1" x14ac:dyDescent="0.25">
      <c r="A10" s="144" t="s">
        <v>129</v>
      </c>
      <c r="B10" s="163"/>
      <c r="D10" s="51"/>
      <c r="E10" s="170" t="s">
        <v>130</v>
      </c>
      <c r="F10" s="51"/>
    </row>
    <row r="11" spans="1:6" ht="21" customHeight="1" x14ac:dyDescent="0.25">
      <c r="A11" s="144" t="s">
        <v>131</v>
      </c>
      <c r="B11" s="163"/>
      <c r="D11" s="51"/>
      <c r="E11" s="170" t="s">
        <v>132</v>
      </c>
      <c r="F11" s="51"/>
    </row>
    <row r="12" spans="1:6" ht="21" customHeight="1" x14ac:dyDescent="0.25">
      <c r="A12" s="154" t="s">
        <v>133</v>
      </c>
      <c r="B12" s="163"/>
      <c r="D12" s="51"/>
      <c r="E12" s="170" t="s">
        <v>134</v>
      </c>
      <c r="F12" s="51"/>
    </row>
    <row r="13" spans="1:6" ht="21" customHeight="1" x14ac:dyDescent="0.25">
      <c r="A13" s="144" t="s">
        <v>135</v>
      </c>
      <c r="B13" s="163"/>
      <c r="E13" s="170" t="s">
        <v>136</v>
      </c>
    </row>
    <row r="14" spans="1:6" ht="21" customHeight="1" x14ac:dyDescent="0.25">
      <c r="A14" s="144" t="s">
        <v>137</v>
      </c>
      <c r="B14" s="163"/>
      <c r="D14" s="51"/>
      <c r="E14" s="170" t="s">
        <v>138</v>
      </c>
      <c r="F14" s="51"/>
    </row>
    <row r="15" spans="1:6" ht="21" customHeight="1" x14ac:dyDescent="0.25">
      <c r="A15" s="144" t="s">
        <v>139</v>
      </c>
      <c r="B15" s="163"/>
      <c r="D15" s="51"/>
      <c r="E15" s="170" t="s">
        <v>140</v>
      </c>
      <c r="F15" s="51"/>
    </row>
    <row r="16" spans="1:6" ht="21" customHeight="1" x14ac:dyDescent="0.25">
      <c r="A16" s="144" t="s">
        <v>141</v>
      </c>
      <c r="B16" s="163"/>
      <c r="E16" s="170" t="s">
        <v>142</v>
      </c>
    </row>
    <row r="17" spans="1:6" ht="21" customHeight="1" x14ac:dyDescent="0.25">
      <c r="A17" s="144" t="s">
        <v>329</v>
      </c>
      <c r="B17" s="163"/>
      <c r="D17" s="49"/>
      <c r="E17" s="170" t="s">
        <v>144</v>
      </c>
      <c r="F17" s="49"/>
    </row>
    <row r="18" spans="1:6" ht="21" customHeight="1" x14ac:dyDescent="0.25">
      <c r="A18" s="144" t="s">
        <v>145</v>
      </c>
      <c r="B18" s="163"/>
      <c r="D18" s="51"/>
      <c r="E18" s="170" t="s">
        <v>146</v>
      </c>
      <c r="F18" s="51"/>
    </row>
    <row r="19" spans="1:6" ht="21" customHeight="1" x14ac:dyDescent="0.25">
      <c r="A19" s="144" t="s">
        <v>147</v>
      </c>
      <c r="B19" s="163"/>
      <c r="D19" s="58"/>
      <c r="E19" s="170" t="s">
        <v>148</v>
      </c>
      <c r="F19" s="58"/>
    </row>
    <row r="20" spans="1:6" ht="21" customHeight="1" x14ac:dyDescent="0.25">
      <c r="A20" s="144" t="s">
        <v>149</v>
      </c>
      <c r="B20" s="163"/>
      <c r="D20" s="59"/>
      <c r="E20" s="170" t="s">
        <v>150</v>
      </c>
      <c r="F20" s="59"/>
    </row>
    <row r="21" spans="1:6" ht="21" customHeight="1" x14ac:dyDescent="0.25">
      <c r="A21" s="144" t="s">
        <v>151</v>
      </c>
      <c r="B21" s="163"/>
      <c r="D21" s="59"/>
      <c r="E21" s="170" t="s">
        <v>152</v>
      </c>
      <c r="F21" s="59"/>
    </row>
    <row r="22" spans="1:6" ht="21" customHeight="1" x14ac:dyDescent="0.25">
      <c r="A22" s="144" t="s">
        <v>153</v>
      </c>
      <c r="B22" s="163"/>
      <c r="D22" s="59"/>
      <c r="E22" s="170" t="s">
        <v>154</v>
      </c>
      <c r="F22" s="59"/>
    </row>
    <row r="23" spans="1:6" ht="21" customHeight="1" x14ac:dyDescent="0.25">
      <c r="A23" s="144" t="s">
        <v>155</v>
      </c>
      <c r="B23" s="163"/>
      <c r="D23" s="59"/>
      <c r="E23" s="170" t="s">
        <v>156</v>
      </c>
      <c r="F23" s="59"/>
    </row>
    <row r="24" spans="1:6" ht="21" customHeight="1" x14ac:dyDescent="0.25">
      <c r="A24" s="144" t="s">
        <v>157</v>
      </c>
      <c r="B24" s="163"/>
      <c r="E24" s="170" t="s">
        <v>158</v>
      </c>
    </row>
    <row r="25" spans="1:6" ht="21" customHeight="1" x14ac:dyDescent="0.25">
      <c r="A25" s="144" t="s">
        <v>159</v>
      </c>
      <c r="B25" s="163"/>
      <c r="D25" s="60"/>
      <c r="E25" s="170" t="s">
        <v>160</v>
      </c>
      <c r="F25" s="60"/>
    </row>
    <row r="26" spans="1:6" ht="21" customHeight="1" x14ac:dyDescent="0.25">
      <c r="A26" s="144" t="s">
        <v>161</v>
      </c>
      <c r="B26" s="163"/>
      <c r="D26" s="51"/>
      <c r="E26" s="170" t="s">
        <v>162</v>
      </c>
      <c r="F26" s="51"/>
    </row>
    <row r="27" spans="1:6" ht="21" customHeight="1" x14ac:dyDescent="0.25">
      <c r="A27" s="144" t="s">
        <v>163</v>
      </c>
      <c r="B27" s="163"/>
      <c r="D27" s="51"/>
      <c r="E27" s="170" t="s">
        <v>164</v>
      </c>
      <c r="F27" s="51"/>
    </row>
    <row r="28" spans="1:6" ht="21" customHeight="1" x14ac:dyDescent="0.25">
      <c r="A28" s="144" t="s">
        <v>165</v>
      </c>
      <c r="B28" s="163"/>
      <c r="D28" s="51"/>
      <c r="E28" s="170" t="s">
        <v>166</v>
      </c>
      <c r="F28" s="51"/>
    </row>
    <row r="29" spans="1:6" ht="21" customHeight="1" x14ac:dyDescent="0.25">
      <c r="A29" s="144" t="s">
        <v>167</v>
      </c>
      <c r="B29" s="163"/>
      <c r="D29" s="51"/>
      <c r="E29" s="170" t="s">
        <v>168</v>
      </c>
      <c r="F29" s="51"/>
    </row>
    <row r="30" spans="1:6" ht="21" customHeight="1" x14ac:dyDescent="0.25">
      <c r="A30" s="144" t="s">
        <v>169</v>
      </c>
      <c r="B30" s="163"/>
      <c r="D30" s="51"/>
      <c r="E30" s="170" t="s">
        <v>170</v>
      </c>
      <c r="F30" s="51"/>
    </row>
    <row r="31" spans="1:6" ht="21" customHeight="1" x14ac:dyDescent="0.25">
      <c r="A31" s="144" t="s">
        <v>171</v>
      </c>
      <c r="B31" s="163"/>
      <c r="D31" s="51"/>
      <c r="E31" s="170" t="s">
        <v>172</v>
      </c>
      <c r="F31" s="51"/>
    </row>
    <row r="32" spans="1:6" ht="21" customHeight="1" x14ac:dyDescent="0.25">
      <c r="A32" s="144" t="s">
        <v>173</v>
      </c>
      <c r="B32" s="163"/>
      <c r="E32" s="170" t="s">
        <v>174</v>
      </c>
    </row>
    <row r="33" spans="1:6" ht="21" customHeight="1" x14ac:dyDescent="0.25">
      <c r="A33" s="144" t="s">
        <v>175</v>
      </c>
      <c r="B33" s="163"/>
      <c r="D33" s="61"/>
      <c r="E33" s="170" t="s">
        <v>176</v>
      </c>
      <c r="F33" s="61"/>
    </row>
    <row r="34" spans="1:6" ht="21" customHeight="1" x14ac:dyDescent="0.25">
      <c r="A34" s="144" t="s">
        <v>177</v>
      </c>
      <c r="B34" s="163"/>
      <c r="E34" s="170" t="s">
        <v>178</v>
      </c>
    </row>
    <row r="35" spans="1:6" ht="21" customHeight="1" x14ac:dyDescent="0.25">
      <c r="A35" s="144" t="s">
        <v>179</v>
      </c>
      <c r="B35" s="163"/>
      <c r="E35" s="170" t="s">
        <v>180</v>
      </c>
    </row>
    <row r="36" spans="1:6" x14ac:dyDescent="0.25">
      <c r="A36" s="144" t="s">
        <v>119</v>
      </c>
      <c r="B36" s="163"/>
    </row>
    <row r="37" spans="1:6" x14ac:dyDescent="0.25">
      <c r="A37" s="148" t="s">
        <v>267</v>
      </c>
      <c r="B37" s="255"/>
    </row>
    <row r="38" spans="1:6" ht="46.8" x14ac:dyDescent="0.25">
      <c r="A38" s="256" t="s">
        <v>330</v>
      </c>
      <c r="B38" s="268">
        <f>SUM(B7:B36)</f>
        <v>0</v>
      </c>
    </row>
    <row r="39" spans="1:6" ht="21" customHeight="1" x14ac:dyDescent="0.25"/>
    <row r="40" spans="1:6" ht="15.6" x14ac:dyDescent="0.3">
      <c r="A40" s="264" t="s">
        <v>6</v>
      </c>
      <c r="B40" s="229" t="s">
        <v>73</v>
      </c>
      <c r="E40" s="47"/>
      <c r="F40" s="47"/>
    </row>
    <row r="41" spans="1:6" ht="13.2" customHeight="1" x14ac:dyDescent="0.25">
      <c r="A41" s="250" t="s">
        <v>336</v>
      </c>
      <c r="B41" s="163"/>
      <c r="D41" s="60"/>
      <c r="E41" s="466" t="s">
        <v>576</v>
      </c>
      <c r="F41" s="466"/>
    </row>
    <row r="42" spans="1:6" x14ac:dyDescent="0.25">
      <c r="A42" s="251" t="s">
        <v>337</v>
      </c>
      <c r="B42" s="163"/>
      <c r="D42" s="51"/>
      <c r="E42" s="466"/>
      <c r="F42" s="466"/>
    </row>
    <row r="43" spans="1:6" x14ac:dyDescent="0.25">
      <c r="A43" s="251" t="s">
        <v>338</v>
      </c>
      <c r="B43" s="163"/>
      <c r="D43" s="51"/>
      <c r="E43" s="466"/>
      <c r="F43" s="466"/>
    </row>
    <row r="44" spans="1:6" x14ac:dyDescent="0.25">
      <c r="A44" s="251" t="s">
        <v>339</v>
      </c>
      <c r="B44" s="163"/>
      <c r="D44" s="51"/>
      <c r="E44" s="466"/>
      <c r="F44" s="466"/>
    </row>
    <row r="45" spans="1:6" x14ac:dyDescent="0.25">
      <c r="A45" s="251" t="s">
        <v>340</v>
      </c>
      <c r="B45" s="163"/>
      <c r="D45" s="51"/>
      <c r="E45" s="466"/>
      <c r="F45" s="466"/>
    </row>
    <row r="46" spans="1:6" ht="12.75" customHeight="1" x14ac:dyDescent="0.25">
      <c r="A46" s="265" t="s">
        <v>341</v>
      </c>
      <c r="B46" s="163"/>
      <c r="D46" s="51"/>
      <c r="E46" s="466"/>
      <c r="F46" s="466"/>
    </row>
    <row r="47" spans="1:6" x14ac:dyDescent="0.25">
      <c r="A47" s="251" t="s">
        <v>119</v>
      </c>
      <c r="B47" s="163"/>
      <c r="D47" s="51"/>
      <c r="E47" s="466"/>
      <c r="F47" s="466"/>
    </row>
    <row r="48" spans="1:6" x14ac:dyDescent="0.25">
      <c r="A48" s="251" t="s">
        <v>342</v>
      </c>
      <c r="B48" s="255"/>
      <c r="E48" s="466"/>
      <c r="F48" s="466"/>
    </row>
    <row r="49" spans="1:6" ht="46.8" x14ac:dyDescent="0.25">
      <c r="A49" s="256" t="s">
        <v>343</v>
      </c>
      <c r="B49" s="268">
        <f>SUM(B41:B47)</f>
        <v>0</v>
      </c>
      <c r="D49" s="51"/>
      <c r="E49" s="466"/>
      <c r="F49" s="466"/>
    </row>
    <row r="50" spans="1:6" x14ac:dyDescent="0.25">
      <c r="B50" s="186"/>
    </row>
    <row r="51" spans="1:6" ht="15.6" x14ac:dyDescent="0.25">
      <c r="D51" s="59"/>
      <c r="E51" s="59"/>
      <c r="F51" s="59"/>
    </row>
    <row r="52" spans="1:6" ht="15.6" x14ac:dyDescent="0.3">
      <c r="A52" s="142"/>
      <c r="B52" s="213" t="s">
        <v>73</v>
      </c>
    </row>
    <row r="53" spans="1:6" ht="46.8" x14ac:dyDescent="0.25">
      <c r="A53" s="256" t="s">
        <v>575</v>
      </c>
      <c r="B53" s="268">
        <f>RESS_Mil_TOTAL+RESS_Min_TOTAL+RESS_CT_TOTAL+RESS_A_TOTAL+RESS_C_TOTAL+RESS_F_TOTAL</f>
        <v>0</v>
      </c>
      <c r="D53" s="60"/>
      <c r="E53" s="60"/>
      <c r="F53" s="60"/>
    </row>
    <row r="54" spans="1:6" ht="15.6" x14ac:dyDescent="0.25">
      <c r="A54" s="155"/>
      <c r="D54" s="51"/>
      <c r="E54" s="51"/>
      <c r="F54" s="51"/>
    </row>
    <row r="55" spans="1:6" ht="15.6" x14ac:dyDescent="0.25">
      <c r="A55" s="155"/>
      <c r="B55" s="252"/>
      <c r="D55" s="51"/>
      <c r="E55" s="51"/>
      <c r="F55" s="51"/>
    </row>
  </sheetData>
  <mergeCells count="4">
    <mergeCell ref="A2:C2"/>
    <mergeCell ref="A4:B4"/>
    <mergeCell ref="A3:B3"/>
    <mergeCell ref="E41:F49"/>
  </mergeCells>
  <printOptions horizontalCentered="1"/>
  <pageMargins left="0.23622047244094491" right="0.59055118110236227" top="0.39370078740157483" bottom="0.78740157480314965" header="0.39370078740157483" footer="0.55118110236220474"/>
  <pageSetup paperSize="9" scale="35" orientation="portrait" r:id="rId1"/>
  <headerFooter alignWithMargins="0">
    <oddFooter>&amp;L&amp;8&amp;A&amp;R&amp;8R&amp;&amp;D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F91"/>
  <sheetViews>
    <sheetView showGridLines="0" zoomScale="75" zoomScaleNormal="75" zoomScaleSheetLayoutView="100" workbookViewId="0">
      <pane xSplit="3" ySplit="2" topLeftCell="D3" activePane="bottomRight" state="frozen"/>
      <selection pane="topRight" activeCell="D1" sqref="D1"/>
      <selection pane="bottomLeft" activeCell="A3" sqref="A3"/>
      <selection pane="bottomRight" activeCell="A8" sqref="A8"/>
    </sheetView>
  </sheetViews>
  <sheetFormatPr baseColWidth="10" defaultColWidth="11.44140625" defaultRowHeight="15" x14ac:dyDescent="0.25"/>
  <cols>
    <col min="1" max="1" width="79.88671875" style="47" customWidth="1"/>
    <col min="2" max="2" width="25.5546875" style="47" customWidth="1"/>
    <col min="3" max="3" width="3.6640625" style="47" customWidth="1"/>
    <col min="4" max="4" width="3.33203125" style="48" customWidth="1"/>
    <col min="5" max="5" width="134.33203125" style="48" customWidth="1"/>
    <col min="6" max="6" width="3.109375" style="48" customWidth="1"/>
    <col min="7" max="16384" width="11.44140625" style="47"/>
  </cols>
  <sheetData>
    <row r="1" spans="1:6" ht="15.6" x14ac:dyDescent="0.25">
      <c r="A1" s="45"/>
      <c r="B1" s="46"/>
      <c r="E1" s="249" t="s">
        <v>437</v>
      </c>
    </row>
    <row r="2" spans="1:6" ht="17.399999999999999" x14ac:dyDescent="0.25">
      <c r="A2" s="437" t="str">
        <f>" Ressources externes utilisées en " &amp; SURVEY_YEAR &amp; ", en provenance du secteur de l'Enseignement Supérieur et de Recherche (ESR)"</f>
        <v xml:space="preserve"> Ressources externes utilisées en 2023, en provenance du secteur de l'Enseignement Supérieur et de Recherche (ESR)</v>
      </c>
      <c r="B2" s="437"/>
      <c r="C2" s="437"/>
      <c r="D2" s="49"/>
      <c r="E2" s="50"/>
      <c r="F2" s="49"/>
    </row>
    <row r="3" spans="1:6" ht="105.75" customHeight="1" x14ac:dyDescent="0.25">
      <c r="A3" s="465" t="s">
        <v>577</v>
      </c>
      <c r="B3" s="465"/>
      <c r="D3" s="51"/>
      <c r="E3" s="50"/>
      <c r="F3" s="51"/>
    </row>
    <row r="4" spans="1:6" ht="15.6" x14ac:dyDescent="0.25">
      <c r="D4" s="53"/>
      <c r="E4" s="53"/>
      <c r="F4" s="53"/>
    </row>
    <row r="5" spans="1:6" ht="31.2" x14ac:dyDescent="0.3">
      <c r="A5" s="165" t="s">
        <v>183</v>
      </c>
      <c r="B5" s="169" t="s">
        <v>73</v>
      </c>
      <c r="D5" s="59"/>
      <c r="E5" s="59"/>
      <c r="F5" s="59"/>
    </row>
    <row r="6" spans="1:6" ht="15.6" x14ac:dyDescent="0.25">
      <c r="A6" s="146" t="s">
        <v>352</v>
      </c>
      <c r="B6" s="163"/>
      <c r="D6" s="59"/>
      <c r="E6" s="269" t="s">
        <v>578</v>
      </c>
      <c r="F6" s="59"/>
    </row>
    <row r="7" spans="1:6" ht="15.6" x14ac:dyDescent="0.25">
      <c r="A7" s="148" t="s">
        <v>185</v>
      </c>
      <c r="B7" s="163"/>
      <c r="D7" s="59"/>
      <c r="E7" s="270" t="s">
        <v>454</v>
      </c>
      <c r="F7" s="59"/>
    </row>
    <row r="8" spans="1:6" ht="15.6" x14ac:dyDescent="0.25">
      <c r="A8" s="148" t="s">
        <v>186</v>
      </c>
      <c r="B8" s="163"/>
      <c r="E8" s="271" t="s">
        <v>455</v>
      </c>
    </row>
    <row r="9" spans="1:6" ht="15.6" x14ac:dyDescent="0.25">
      <c r="A9" s="148" t="s">
        <v>187</v>
      </c>
      <c r="B9" s="163"/>
      <c r="D9" s="60"/>
      <c r="E9" s="270" t="s">
        <v>456</v>
      </c>
      <c r="F9" s="60"/>
    </row>
    <row r="10" spans="1:6" x14ac:dyDescent="0.25">
      <c r="A10" s="144" t="s">
        <v>119</v>
      </c>
      <c r="B10" s="163"/>
      <c r="D10" s="51"/>
      <c r="E10" s="270" t="s">
        <v>457</v>
      </c>
      <c r="F10" s="51"/>
    </row>
    <row r="11" spans="1:6" x14ac:dyDescent="0.25">
      <c r="A11" s="148" t="s">
        <v>267</v>
      </c>
      <c r="B11" s="255"/>
      <c r="D11" s="51"/>
      <c r="E11" s="270" t="s">
        <v>458</v>
      </c>
      <c r="F11" s="51"/>
    </row>
    <row r="12" spans="1:6" ht="46.8" x14ac:dyDescent="0.25">
      <c r="A12" s="256" t="s">
        <v>351</v>
      </c>
      <c r="B12" s="268">
        <f>SUM(B6:B10)</f>
        <v>0</v>
      </c>
      <c r="D12" s="51"/>
      <c r="E12" s="270" t="s">
        <v>459</v>
      </c>
      <c r="F12" s="51"/>
    </row>
    <row r="13" spans="1:6" ht="15.6" x14ac:dyDescent="0.25">
      <c r="A13" s="112"/>
      <c r="B13" s="112"/>
      <c r="C13" s="112"/>
      <c r="D13" s="51"/>
      <c r="E13" s="274" t="s">
        <v>460</v>
      </c>
      <c r="F13" s="51"/>
    </row>
    <row r="14" spans="1:6" x14ac:dyDescent="0.25">
      <c r="A14" s="112"/>
      <c r="B14" s="112"/>
      <c r="C14" s="112"/>
      <c r="D14" s="51"/>
      <c r="E14" s="270" t="s">
        <v>461</v>
      </c>
      <c r="F14" s="51"/>
    </row>
    <row r="15" spans="1:6" ht="15.6" x14ac:dyDescent="0.3">
      <c r="A15" s="165" t="s">
        <v>7</v>
      </c>
      <c r="B15" s="169" t="s">
        <v>73</v>
      </c>
      <c r="D15" s="51"/>
      <c r="E15" s="270" t="s">
        <v>462</v>
      </c>
      <c r="F15" s="51"/>
    </row>
    <row r="16" spans="1:6" x14ac:dyDescent="0.25">
      <c r="A16" s="148" t="s">
        <v>189</v>
      </c>
      <c r="B16" s="163"/>
      <c r="D16" s="51"/>
      <c r="E16" s="270" t="s">
        <v>463</v>
      </c>
      <c r="F16" s="51"/>
    </row>
    <row r="17" spans="1:6" x14ac:dyDescent="0.25">
      <c r="A17" s="148" t="s">
        <v>190</v>
      </c>
      <c r="B17" s="163"/>
      <c r="E17" s="270" t="s">
        <v>464</v>
      </c>
    </row>
    <row r="18" spans="1:6" x14ac:dyDescent="0.25">
      <c r="A18" s="148" t="s">
        <v>191</v>
      </c>
      <c r="B18" s="163"/>
      <c r="D18" s="51"/>
      <c r="E18" s="270" t="s">
        <v>465</v>
      </c>
      <c r="F18" s="51"/>
    </row>
    <row r="19" spans="1:6" x14ac:dyDescent="0.25">
      <c r="A19" s="148" t="s">
        <v>192</v>
      </c>
      <c r="B19" s="163"/>
      <c r="D19" s="51"/>
      <c r="E19" s="270" t="s">
        <v>466</v>
      </c>
      <c r="F19" s="51"/>
    </row>
    <row r="20" spans="1:6" x14ac:dyDescent="0.25">
      <c r="A20" s="148" t="s">
        <v>193</v>
      </c>
      <c r="B20" s="163"/>
      <c r="E20" s="170" t="s">
        <v>467</v>
      </c>
    </row>
    <row r="21" spans="1:6" x14ac:dyDescent="0.25">
      <c r="A21" s="148" t="s">
        <v>194</v>
      </c>
      <c r="B21" s="163"/>
      <c r="D21" s="49"/>
      <c r="E21" s="270" t="s">
        <v>468</v>
      </c>
      <c r="F21" s="49"/>
    </row>
    <row r="22" spans="1:6" ht="15.6" x14ac:dyDescent="0.25">
      <c r="A22" s="148" t="s">
        <v>195</v>
      </c>
      <c r="B22" s="163"/>
      <c r="D22" s="51"/>
      <c r="E22" s="272" t="s">
        <v>469</v>
      </c>
      <c r="F22" s="51"/>
    </row>
    <row r="23" spans="1:6" ht="15.6" x14ac:dyDescent="0.25">
      <c r="A23" s="148" t="s">
        <v>196</v>
      </c>
      <c r="B23" s="163"/>
      <c r="D23" s="58"/>
      <c r="E23" s="269" t="s">
        <v>470</v>
      </c>
      <c r="F23" s="58"/>
    </row>
    <row r="24" spans="1:6" ht="15.6" x14ac:dyDescent="0.25">
      <c r="A24" s="148" t="s">
        <v>197</v>
      </c>
      <c r="B24" s="163"/>
      <c r="D24" s="59"/>
      <c r="E24" s="269" t="s">
        <v>471</v>
      </c>
      <c r="F24" s="59"/>
    </row>
    <row r="25" spans="1:6" ht="15.6" x14ac:dyDescent="0.25">
      <c r="A25" s="148" t="s">
        <v>198</v>
      </c>
      <c r="B25" s="163"/>
      <c r="D25" s="59"/>
      <c r="E25" s="269" t="s">
        <v>472</v>
      </c>
      <c r="F25" s="59"/>
    </row>
    <row r="26" spans="1:6" ht="15.6" x14ac:dyDescent="0.25">
      <c r="A26" s="148" t="s">
        <v>199</v>
      </c>
      <c r="B26" s="163"/>
      <c r="D26" s="59"/>
      <c r="E26" s="274" t="s">
        <v>473</v>
      </c>
      <c r="F26" s="59"/>
    </row>
    <row r="27" spans="1:6" ht="15.6" x14ac:dyDescent="0.25">
      <c r="A27" s="148" t="s">
        <v>200</v>
      </c>
      <c r="B27" s="163"/>
      <c r="D27" s="59"/>
      <c r="E27" s="270" t="s">
        <v>474</v>
      </c>
      <c r="F27" s="59"/>
    </row>
    <row r="28" spans="1:6" x14ac:dyDescent="0.25">
      <c r="A28" s="148" t="s">
        <v>201</v>
      </c>
      <c r="B28" s="163"/>
      <c r="E28" s="170" t="s">
        <v>475</v>
      </c>
    </row>
    <row r="29" spans="1:6" ht="15.6" x14ac:dyDescent="0.25">
      <c r="A29" s="144" t="s">
        <v>202</v>
      </c>
      <c r="B29" s="163"/>
      <c r="D29" s="60"/>
      <c r="E29" s="270" t="s">
        <v>476</v>
      </c>
      <c r="F29" s="60"/>
    </row>
    <row r="30" spans="1:6" x14ac:dyDescent="0.25">
      <c r="A30" s="144" t="s">
        <v>203</v>
      </c>
      <c r="B30" s="163"/>
      <c r="D30" s="51"/>
      <c r="E30" s="270" t="s">
        <v>477</v>
      </c>
      <c r="F30" s="51"/>
    </row>
    <row r="31" spans="1:6" ht="15.6" x14ac:dyDescent="0.25">
      <c r="A31" s="144" t="s">
        <v>204</v>
      </c>
      <c r="B31" s="163"/>
      <c r="D31" s="51"/>
      <c r="E31" s="274" t="s">
        <v>478</v>
      </c>
      <c r="F31" s="51"/>
    </row>
    <row r="32" spans="1:6" x14ac:dyDescent="0.25">
      <c r="A32" s="144" t="s">
        <v>452</v>
      </c>
      <c r="B32" s="163"/>
      <c r="D32" s="51"/>
      <c r="E32" s="270" t="s">
        <v>479</v>
      </c>
      <c r="F32" s="51"/>
    </row>
    <row r="33" spans="1:6" x14ac:dyDescent="0.25">
      <c r="A33" s="144" t="s">
        <v>205</v>
      </c>
      <c r="B33" s="163"/>
      <c r="D33" s="51"/>
      <c r="E33" s="270" t="s">
        <v>480</v>
      </c>
      <c r="F33" s="51"/>
    </row>
    <row r="34" spans="1:6" x14ac:dyDescent="0.25">
      <c r="A34" s="144" t="s">
        <v>206</v>
      </c>
      <c r="B34" s="163"/>
      <c r="D34" s="51"/>
      <c r="E34" s="270" t="s">
        <v>481</v>
      </c>
      <c r="F34" s="51"/>
    </row>
    <row r="35" spans="1:6" x14ac:dyDescent="0.25">
      <c r="A35" s="144" t="s">
        <v>207</v>
      </c>
      <c r="B35" s="163"/>
      <c r="D35" s="51"/>
      <c r="E35" s="270" t="s">
        <v>482</v>
      </c>
      <c r="F35" s="51"/>
    </row>
    <row r="36" spans="1:6" ht="15.6" x14ac:dyDescent="0.25">
      <c r="A36" s="144" t="s">
        <v>208</v>
      </c>
      <c r="B36" s="163"/>
      <c r="E36" s="273" t="s">
        <v>483</v>
      </c>
    </row>
    <row r="37" spans="1:6" ht="15.6" x14ac:dyDescent="0.25">
      <c r="A37" s="144" t="s">
        <v>209</v>
      </c>
      <c r="B37" s="163"/>
      <c r="D37" s="61"/>
      <c r="E37" s="270" t="s">
        <v>484</v>
      </c>
      <c r="F37" s="61"/>
    </row>
    <row r="38" spans="1:6" x14ac:dyDescent="0.25">
      <c r="A38" s="144" t="s">
        <v>210</v>
      </c>
      <c r="B38" s="163"/>
      <c r="E38" s="270" t="s">
        <v>485</v>
      </c>
    </row>
    <row r="39" spans="1:6" x14ac:dyDescent="0.25">
      <c r="A39" s="144" t="s">
        <v>211</v>
      </c>
      <c r="B39" s="163"/>
      <c r="E39" s="270" t="s">
        <v>486</v>
      </c>
    </row>
    <row r="40" spans="1:6" x14ac:dyDescent="0.25">
      <c r="A40" s="144" t="s">
        <v>212</v>
      </c>
      <c r="B40" s="163"/>
      <c r="E40" s="270" t="s">
        <v>487</v>
      </c>
    </row>
    <row r="41" spans="1:6" x14ac:dyDescent="0.25">
      <c r="A41" s="144" t="s">
        <v>213</v>
      </c>
      <c r="B41" s="163"/>
      <c r="E41" s="270" t="s">
        <v>488</v>
      </c>
    </row>
    <row r="42" spans="1:6" x14ac:dyDescent="0.25">
      <c r="A42" s="144" t="s">
        <v>214</v>
      </c>
      <c r="B42" s="163"/>
      <c r="E42" s="270" t="s">
        <v>489</v>
      </c>
    </row>
    <row r="43" spans="1:6" x14ac:dyDescent="0.25">
      <c r="A43" s="144" t="s">
        <v>119</v>
      </c>
      <c r="B43" s="163"/>
      <c r="E43" s="270" t="s">
        <v>490</v>
      </c>
    </row>
    <row r="44" spans="1:6" x14ac:dyDescent="0.25">
      <c r="A44" s="148" t="s">
        <v>267</v>
      </c>
      <c r="B44" s="255"/>
      <c r="E44" s="270" t="s">
        <v>491</v>
      </c>
    </row>
    <row r="45" spans="1:6" ht="31.2" x14ac:dyDescent="0.25">
      <c r="A45" s="256" t="s">
        <v>350</v>
      </c>
      <c r="B45" s="268">
        <f>SUM(B16:B43)</f>
        <v>0</v>
      </c>
      <c r="E45" s="270" t="s">
        <v>492</v>
      </c>
    </row>
    <row r="46" spans="1:6" x14ac:dyDescent="0.25">
      <c r="E46" s="270" t="s">
        <v>493</v>
      </c>
    </row>
    <row r="47" spans="1:6" x14ac:dyDescent="0.25">
      <c r="E47" s="270" t="s">
        <v>494</v>
      </c>
    </row>
    <row r="48" spans="1:6" ht="31.2" x14ac:dyDescent="0.25">
      <c r="A48" s="256" t="s">
        <v>349</v>
      </c>
      <c r="B48" s="268">
        <f>RESS_ESC_TOTAL+RESS_ESH_TOTAL</f>
        <v>0</v>
      </c>
      <c r="E48" s="270" t="s">
        <v>495</v>
      </c>
    </row>
    <row r="49" spans="5:5" x14ac:dyDescent="0.25">
      <c r="E49" s="270" t="s">
        <v>496</v>
      </c>
    </row>
    <row r="50" spans="5:5" x14ac:dyDescent="0.25">
      <c r="E50" s="270" t="s">
        <v>497</v>
      </c>
    </row>
    <row r="51" spans="5:5" ht="15.6" x14ac:dyDescent="0.25">
      <c r="E51" s="274" t="s">
        <v>498</v>
      </c>
    </row>
    <row r="52" spans="5:5" x14ac:dyDescent="0.25">
      <c r="E52" s="270" t="s">
        <v>499</v>
      </c>
    </row>
    <row r="53" spans="5:5" x14ac:dyDescent="0.25">
      <c r="E53" s="270" t="s">
        <v>500</v>
      </c>
    </row>
    <row r="54" spans="5:5" x14ac:dyDescent="0.25">
      <c r="E54" s="270" t="s">
        <v>501</v>
      </c>
    </row>
    <row r="55" spans="5:5" x14ac:dyDescent="0.25">
      <c r="E55" s="270" t="s">
        <v>502</v>
      </c>
    </row>
    <row r="56" spans="5:5" ht="15.6" x14ac:dyDescent="0.25">
      <c r="E56" s="274" t="s">
        <v>503</v>
      </c>
    </row>
    <row r="57" spans="5:5" x14ac:dyDescent="0.25">
      <c r="E57" s="270" t="s">
        <v>504</v>
      </c>
    </row>
    <row r="58" spans="5:5" x14ac:dyDescent="0.25">
      <c r="E58" s="270" t="s">
        <v>505</v>
      </c>
    </row>
    <row r="59" spans="5:5" x14ac:dyDescent="0.25">
      <c r="E59" s="270" t="s">
        <v>506</v>
      </c>
    </row>
    <row r="60" spans="5:5" x14ac:dyDescent="0.25">
      <c r="E60" s="270" t="s">
        <v>507</v>
      </c>
    </row>
    <row r="61" spans="5:5" x14ac:dyDescent="0.25">
      <c r="E61" s="270" t="s">
        <v>508</v>
      </c>
    </row>
    <row r="62" spans="5:5" x14ac:dyDescent="0.25">
      <c r="E62" s="270" t="s">
        <v>509</v>
      </c>
    </row>
    <row r="63" spans="5:5" x14ac:dyDescent="0.25">
      <c r="E63" s="270" t="s">
        <v>510</v>
      </c>
    </row>
    <row r="64" spans="5:5" x14ac:dyDescent="0.25">
      <c r="E64" s="270" t="s">
        <v>511</v>
      </c>
    </row>
    <row r="65" spans="5:5" ht="15.6" x14ac:dyDescent="0.25">
      <c r="E65" s="274" t="s">
        <v>512</v>
      </c>
    </row>
    <row r="66" spans="5:5" x14ac:dyDescent="0.25">
      <c r="E66" s="270" t="s">
        <v>513</v>
      </c>
    </row>
    <row r="67" spans="5:5" x14ac:dyDescent="0.25">
      <c r="E67" s="270" t="s">
        <v>514</v>
      </c>
    </row>
    <row r="68" spans="5:5" x14ac:dyDescent="0.25">
      <c r="E68" s="270" t="s">
        <v>515</v>
      </c>
    </row>
    <row r="69" spans="5:5" x14ac:dyDescent="0.25">
      <c r="E69" s="270" t="s">
        <v>516</v>
      </c>
    </row>
    <row r="70" spans="5:5" x14ac:dyDescent="0.25">
      <c r="E70" s="270" t="s">
        <v>517</v>
      </c>
    </row>
    <row r="71" spans="5:5" x14ac:dyDescent="0.25">
      <c r="E71" s="270" t="s">
        <v>518</v>
      </c>
    </row>
    <row r="72" spans="5:5" x14ac:dyDescent="0.25">
      <c r="E72" s="270" t="s">
        <v>519</v>
      </c>
    </row>
    <row r="73" spans="5:5" x14ac:dyDescent="0.25">
      <c r="E73" s="270" t="s">
        <v>520</v>
      </c>
    </row>
    <row r="74" spans="5:5" x14ac:dyDescent="0.25">
      <c r="E74" s="270" t="s">
        <v>521</v>
      </c>
    </row>
    <row r="75" spans="5:5" x14ac:dyDescent="0.25">
      <c r="E75" s="270" t="s">
        <v>522</v>
      </c>
    </row>
    <row r="76" spans="5:5" x14ac:dyDescent="0.25">
      <c r="E76" s="270" t="s">
        <v>523</v>
      </c>
    </row>
    <row r="77" spans="5:5" x14ac:dyDescent="0.25">
      <c r="E77" s="270" t="s">
        <v>524</v>
      </c>
    </row>
    <row r="78" spans="5:5" x14ac:dyDescent="0.25">
      <c r="E78" s="270" t="s">
        <v>525</v>
      </c>
    </row>
    <row r="79" spans="5:5" x14ac:dyDescent="0.25">
      <c r="E79" s="270" t="s">
        <v>526</v>
      </c>
    </row>
    <row r="80" spans="5:5" x14ac:dyDescent="0.25">
      <c r="E80" s="270" t="s">
        <v>527</v>
      </c>
    </row>
    <row r="81" spans="5:5" x14ac:dyDescent="0.25">
      <c r="E81" s="270" t="s">
        <v>528</v>
      </c>
    </row>
    <row r="82" spans="5:5" x14ac:dyDescent="0.25">
      <c r="E82" s="270" t="s">
        <v>529</v>
      </c>
    </row>
    <row r="83" spans="5:5" ht="15.6" x14ac:dyDescent="0.25">
      <c r="E83" s="274" t="s">
        <v>579</v>
      </c>
    </row>
    <row r="84" spans="5:5" x14ac:dyDescent="0.25">
      <c r="E84" s="270" t="s">
        <v>531</v>
      </c>
    </row>
    <row r="85" spans="5:5" x14ac:dyDescent="0.25">
      <c r="E85" s="270" t="s">
        <v>532</v>
      </c>
    </row>
    <row r="86" spans="5:5" x14ac:dyDescent="0.25">
      <c r="E86" s="270" t="s">
        <v>533</v>
      </c>
    </row>
    <row r="87" spans="5:5" x14ac:dyDescent="0.25">
      <c r="E87" s="270" t="s">
        <v>534</v>
      </c>
    </row>
    <row r="88" spans="5:5" x14ac:dyDescent="0.25">
      <c r="E88" s="270" t="s">
        <v>535</v>
      </c>
    </row>
    <row r="89" spans="5:5" x14ac:dyDescent="0.25">
      <c r="E89" s="270" t="s">
        <v>536</v>
      </c>
    </row>
    <row r="90" spans="5:5" x14ac:dyDescent="0.25">
      <c r="E90" s="270" t="s">
        <v>537</v>
      </c>
    </row>
    <row r="91" spans="5:5" x14ac:dyDescent="0.25">
      <c r="E91" s="270" t="s">
        <v>538</v>
      </c>
    </row>
  </sheetData>
  <mergeCells count="2">
    <mergeCell ref="A2:C2"/>
    <mergeCell ref="A3:B3"/>
  </mergeCells>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F36"/>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B10" sqref="B10"/>
    </sheetView>
  </sheetViews>
  <sheetFormatPr baseColWidth="10" defaultColWidth="11.44140625" defaultRowHeight="15" x14ac:dyDescent="0.25"/>
  <cols>
    <col min="1" max="1" width="52.6640625" style="47" customWidth="1"/>
    <col min="2" max="2" width="29" style="47" bestFit="1" customWidth="1"/>
    <col min="3" max="3" width="11.44140625" style="47"/>
    <col min="4" max="4" width="3.33203125" style="48" customWidth="1"/>
    <col min="5" max="5" width="105.44140625" style="48" customWidth="1"/>
    <col min="6" max="6" width="3.109375" style="48" customWidth="1"/>
    <col min="7" max="16384" width="11.44140625" style="47"/>
  </cols>
  <sheetData>
    <row r="1" spans="1:6" ht="15.6" x14ac:dyDescent="0.25">
      <c r="A1" s="45"/>
      <c r="B1" s="46"/>
      <c r="E1" s="249" t="s">
        <v>437</v>
      </c>
    </row>
    <row r="2" spans="1:6" ht="36.75" customHeight="1" x14ac:dyDescent="0.25">
      <c r="A2" s="467" t="str">
        <f>" Ressources externes utilisées en " &amp; SURVEY_YEAR &amp; ", en provenance des Associations, des Fondations et des GIP"</f>
        <v xml:space="preserve"> Ressources externes utilisées en 2023, en provenance des Associations, des Fondations et des GIP</v>
      </c>
      <c r="B2" s="467"/>
      <c r="C2" s="467"/>
      <c r="D2" s="49"/>
      <c r="E2" s="50"/>
      <c r="F2" s="49"/>
    </row>
    <row r="3" spans="1:6" ht="144" customHeight="1" x14ac:dyDescent="0.25">
      <c r="A3" s="465" t="s">
        <v>580</v>
      </c>
      <c r="B3" s="465"/>
      <c r="D3" s="51"/>
      <c r="E3" s="50"/>
      <c r="F3" s="49"/>
    </row>
    <row r="4" spans="1:6" ht="15.6" x14ac:dyDescent="0.25">
      <c r="D4" s="53"/>
      <c r="E4" s="53"/>
      <c r="F4" s="53"/>
    </row>
    <row r="5" spans="1:6" ht="31.2" x14ac:dyDescent="0.3">
      <c r="A5" s="165" t="s">
        <v>217</v>
      </c>
      <c r="B5" s="169" t="s">
        <v>73</v>
      </c>
      <c r="D5" s="59"/>
      <c r="E5" s="59"/>
      <c r="F5" s="59"/>
    </row>
    <row r="6" spans="1:6" ht="15.6" x14ac:dyDescent="0.25">
      <c r="A6" s="148" t="s">
        <v>218</v>
      </c>
      <c r="B6" s="163"/>
      <c r="D6" s="59"/>
      <c r="E6" s="59"/>
      <c r="F6" s="59"/>
    </row>
    <row r="7" spans="1:6" ht="15.6" x14ac:dyDescent="0.25">
      <c r="A7" s="144" t="s">
        <v>219</v>
      </c>
      <c r="B7" s="163"/>
      <c r="D7" s="59"/>
      <c r="E7" s="59"/>
      <c r="F7" s="59"/>
    </row>
    <row r="8" spans="1:6" ht="15.75" customHeight="1" x14ac:dyDescent="0.25">
      <c r="A8" s="148" t="s">
        <v>220</v>
      </c>
      <c r="B8" s="163"/>
      <c r="D8" s="59"/>
      <c r="E8" s="170" t="s">
        <v>221</v>
      </c>
      <c r="F8" s="59"/>
    </row>
    <row r="9" spans="1:6" ht="30" x14ac:dyDescent="0.25">
      <c r="A9" s="144" t="s">
        <v>222</v>
      </c>
      <c r="B9" s="163"/>
    </row>
    <row r="10" spans="1:6" ht="105" x14ac:dyDescent="0.25">
      <c r="A10" s="144" t="s">
        <v>119</v>
      </c>
      <c r="B10" s="163"/>
      <c r="D10" s="60"/>
      <c r="E10" s="170" t="s">
        <v>223</v>
      </c>
      <c r="F10" s="60"/>
    </row>
    <row r="11" spans="1:6" x14ac:dyDescent="0.25">
      <c r="A11" s="148" t="s">
        <v>267</v>
      </c>
      <c r="B11" s="255"/>
      <c r="D11" s="51"/>
      <c r="E11" s="51"/>
      <c r="F11" s="51"/>
    </row>
    <row r="12" spans="1:6" ht="31.2" x14ac:dyDescent="0.25">
      <c r="A12" s="256" t="s">
        <v>353</v>
      </c>
      <c r="B12" s="267">
        <f>SUM(B6:B10)</f>
        <v>0</v>
      </c>
      <c r="D12" s="51"/>
      <c r="E12" s="51"/>
      <c r="F12" s="51"/>
    </row>
    <row r="13" spans="1:6" ht="17.25" customHeight="1" x14ac:dyDescent="0.25">
      <c r="D13" s="51"/>
      <c r="E13" s="51"/>
      <c r="F13" s="51"/>
    </row>
    <row r="14" spans="1:6" x14ac:dyDescent="0.25">
      <c r="D14" s="51"/>
      <c r="E14" s="51"/>
      <c r="F14" s="51"/>
    </row>
    <row r="15" spans="1:6" x14ac:dyDescent="0.25">
      <c r="D15" s="51"/>
      <c r="E15" s="51"/>
      <c r="F15" s="51"/>
    </row>
    <row r="17" spans="4:6" x14ac:dyDescent="0.25">
      <c r="D17" s="51"/>
      <c r="E17" s="51"/>
      <c r="F17" s="51"/>
    </row>
    <row r="18" spans="4:6" x14ac:dyDescent="0.25">
      <c r="D18" s="51"/>
      <c r="E18" s="51"/>
      <c r="F18" s="51"/>
    </row>
    <row r="20" spans="4:6" x14ac:dyDescent="0.25">
      <c r="D20" s="49"/>
      <c r="E20" s="49"/>
      <c r="F20" s="49"/>
    </row>
    <row r="21" spans="4:6" x14ac:dyDescent="0.25">
      <c r="D21" s="51"/>
      <c r="E21" s="51"/>
      <c r="F21" s="51"/>
    </row>
    <row r="22" spans="4:6" ht="15.6" x14ac:dyDescent="0.25">
      <c r="D22" s="58"/>
      <c r="E22" s="58"/>
      <c r="F22" s="58"/>
    </row>
    <row r="23" spans="4:6" ht="15.6" x14ac:dyDescent="0.25">
      <c r="D23" s="59"/>
      <c r="E23" s="59"/>
      <c r="F23" s="59"/>
    </row>
    <row r="24" spans="4:6" ht="15.6" x14ac:dyDescent="0.25">
      <c r="D24" s="59"/>
      <c r="E24" s="59"/>
      <c r="F24" s="59"/>
    </row>
    <row r="25" spans="4:6" ht="31.5" customHeight="1" x14ac:dyDescent="0.25">
      <c r="D25" s="59"/>
      <c r="E25" s="59"/>
      <c r="F25" s="59"/>
    </row>
    <row r="26" spans="4:6" ht="31.5" customHeight="1" x14ac:dyDescent="0.25">
      <c r="D26" s="59"/>
      <c r="E26" s="59"/>
      <c r="F26" s="59"/>
    </row>
    <row r="27" spans="4:6" ht="31.5" customHeight="1" x14ac:dyDescent="0.25"/>
    <row r="28" spans="4:6" ht="15.6" x14ac:dyDescent="0.25">
      <c r="D28" s="60"/>
      <c r="E28" s="60"/>
      <c r="F28" s="60"/>
    </row>
    <row r="29" spans="4:6" x14ac:dyDescent="0.25">
      <c r="D29" s="51"/>
      <c r="E29" s="51"/>
      <c r="F29" s="51"/>
    </row>
    <row r="30" spans="4:6" x14ac:dyDescent="0.25">
      <c r="D30" s="51"/>
      <c r="E30" s="51"/>
      <c r="F30" s="51"/>
    </row>
    <row r="31" spans="4:6" x14ac:dyDescent="0.25">
      <c r="D31" s="51"/>
      <c r="E31" s="51"/>
      <c r="F31" s="51"/>
    </row>
    <row r="32" spans="4:6" x14ac:dyDescent="0.25">
      <c r="D32" s="51"/>
      <c r="E32" s="51"/>
      <c r="F32" s="51"/>
    </row>
    <row r="33" spans="4:6" x14ac:dyDescent="0.25">
      <c r="D33" s="51"/>
      <c r="E33" s="51"/>
      <c r="F33" s="51"/>
    </row>
    <row r="34" spans="4:6" x14ac:dyDescent="0.25">
      <c r="D34" s="51"/>
      <c r="E34" s="51"/>
      <c r="F34" s="51"/>
    </row>
    <row r="36" spans="4:6" ht="15.6" x14ac:dyDescent="0.25">
      <c r="D36" s="61"/>
      <c r="E36" s="61"/>
      <c r="F36" s="61"/>
    </row>
  </sheetData>
  <mergeCells count="2">
    <mergeCell ref="A2:C2"/>
    <mergeCell ref="A3:B3"/>
  </mergeCells>
  <printOptions horizontalCentered="1"/>
  <pageMargins left="0.23622047244094491" right="0.59055118110236227" top="0.39370078740157483" bottom="0.78740157480314965" header="0.39370078740157483" footer="0.55118110236220474"/>
  <pageSetup paperSize="9" scale="31" orientation="portrait" r:id="rId1"/>
  <headerFooter alignWithMargins="0">
    <oddFooter>&amp;L&amp;8&amp;A&amp;R&amp;8R&amp;&amp;D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1:F53"/>
  <sheetViews>
    <sheetView showGridLines="0" zoomScaleNormal="100" zoomScaleSheetLayoutView="100" workbookViewId="0">
      <pane xSplit="5" ySplit="2" topLeftCell="F10" activePane="bottomRight" state="frozen"/>
      <selection pane="topRight" activeCell="F1" sqref="F1"/>
      <selection pane="bottomLeft" activeCell="A3" sqref="A3"/>
      <selection pane="bottomRight" activeCell="C37" sqref="C37"/>
    </sheetView>
  </sheetViews>
  <sheetFormatPr baseColWidth="10" defaultColWidth="11.44140625" defaultRowHeight="15" x14ac:dyDescent="0.25"/>
  <cols>
    <col min="1" max="1" width="12.33203125" style="47" customWidth="1"/>
    <col min="2" max="2" width="44.6640625" style="47" bestFit="1" customWidth="1"/>
    <col min="3" max="3" width="27.44140625" style="47" customWidth="1"/>
    <col min="4" max="4" width="28.5546875" style="47" bestFit="1" customWidth="1"/>
    <col min="5" max="5" width="3.44140625" style="47" customWidth="1"/>
    <col min="6" max="6" width="20.6640625" style="48" customWidth="1"/>
    <col min="7" max="16384" width="11.44140625" style="47"/>
  </cols>
  <sheetData>
    <row r="1" spans="1:6" ht="15.6" x14ac:dyDescent="0.25">
      <c r="A1" s="45"/>
      <c r="B1" s="46"/>
      <c r="C1" s="275"/>
      <c r="D1" s="275"/>
    </row>
    <row r="2" spans="1:6" ht="36" customHeight="1" x14ac:dyDescent="0.25">
      <c r="A2" s="437" t="str">
        <f>" Ressources externes utilisées en " &amp; SURVEY_YEAR &amp; ", en provenance des entreprises"</f>
        <v xml:space="preserve"> Ressources externes utilisées en 2023, en provenance des entreprises</v>
      </c>
      <c r="B2" s="437"/>
      <c r="C2" s="437"/>
      <c r="F2" s="49"/>
    </row>
    <row r="3" spans="1:6" ht="129" customHeight="1" x14ac:dyDescent="0.25">
      <c r="A3" s="442" t="s">
        <v>581</v>
      </c>
      <c r="B3" s="442"/>
      <c r="C3" s="442"/>
      <c r="D3" s="442"/>
      <c r="E3" s="276"/>
      <c r="F3" s="49"/>
    </row>
    <row r="4" spans="1:6" ht="37.200000000000003" customHeight="1" x14ac:dyDescent="0.25">
      <c r="A4" s="405" t="s">
        <v>541</v>
      </c>
      <c r="B4" s="405"/>
      <c r="C4" s="405"/>
      <c r="D4" s="405"/>
      <c r="F4" s="53"/>
    </row>
    <row r="5" spans="1:6" ht="15.6" x14ac:dyDescent="0.3">
      <c r="A5" s="439" t="s">
        <v>1</v>
      </c>
      <c r="B5" s="439"/>
      <c r="C5" s="439"/>
      <c r="D5" s="439"/>
      <c r="F5" s="59"/>
    </row>
    <row r="6" spans="1:6" ht="31.2" x14ac:dyDescent="0.3">
      <c r="A6" s="277"/>
      <c r="B6" s="172" t="s">
        <v>225</v>
      </c>
      <c r="C6" s="172" t="s">
        <v>355</v>
      </c>
      <c r="D6" s="172" t="s">
        <v>227</v>
      </c>
      <c r="F6" s="59"/>
    </row>
    <row r="7" spans="1:6" ht="15.6" x14ac:dyDescent="0.25">
      <c r="A7" s="278" t="s">
        <v>228</v>
      </c>
      <c r="B7" s="177"/>
      <c r="C7" s="281"/>
      <c r="D7" s="124"/>
      <c r="F7" s="59"/>
    </row>
    <row r="8" spans="1:6" x14ac:dyDescent="0.25">
      <c r="A8" s="278" t="s">
        <v>229</v>
      </c>
      <c r="B8" s="177"/>
      <c r="C8" s="281"/>
      <c r="D8" s="124"/>
    </row>
    <row r="9" spans="1:6" ht="15.6" x14ac:dyDescent="0.25">
      <c r="A9" s="278" t="s">
        <v>230</v>
      </c>
      <c r="B9" s="177"/>
      <c r="C9" s="281"/>
      <c r="D9" s="124"/>
      <c r="F9" s="60"/>
    </row>
    <row r="10" spans="1:6" x14ac:dyDescent="0.25">
      <c r="A10" s="278" t="s">
        <v>231</v>
      </c>
      <c r="B10" s="177"/>
      <c r="C10" s="281"/>
      <c r="D10" s="124"/>
      <c r="F10" s="51"/>
    </row>
    <row r="11" spans="1:6" x14ac:dyDescent="0.25">
      <c r="A11" s="278" t="s">
        <v>232</v>
      </c>
      <c r="B11" s="177"/>
      <c r="C11" s="281"/>
      <c r="D11" s="124"/>
      <c r="F11" s="51"/>
    </row>
    <row r="12" spans="1:6" x14ac:dyDescent="0.25">
      <c r="A12" s="278" t="s">
        <v>233</v>
      </c>
      <c r="B12" s="177"/>
      <c r="C12" s="281"/>
      <c r="D12" s="124"/>
      <c r="F12" s="51"/>
    </row>
    <row r="13" spans="1:6" x14ac:dyDescent="0.25">
      <c r="A13" s="278" t="s">
        <v>234</v>
      </c>
      <c r="B13" s="177"/>
      <c r="C13" s="281"/>
      <c r="D13" s="124"/>
      <c r="F13" s="51"/>
    </row>
    <row r="14" spans="1:6" x14ac:dyDescent="0.25">
      <c r="A14" s="278" t="s">
        <v>235</v>
      </c>
      <c r="B14" s="177"/>
      <c r="C14" s="281"/>
      <c r="D14" s="124"/>
      <c r="F14" s="51"/>
    </row>
    <row r="15" spans="1:6" x14ac:dyDescent="0.25">
      <c r="A15" s="278" t="s">
        <v>236</v>
      </c>
      <c r="B15" s="177"/>
      <c r="C15" s="281"/>
      <c r="D15" s="124"/>
      <c r="F15" s="51"/>
    </row>
    <row r="16" spans="1:6" x14ac:dyDescent="0.25">
      <c r="A16" s="278" t="s">
        <v>237</v>
      </c>
      <c r="B16" s="177"/>
      <c r="C16" s="281"/>
      <c r="D16" s="124"/>
      <c r="F16" s="51"/>
    </row>
    <row r="17" spans="1:6" x14ac:dyDescent="0.25">
      <c r="A17" s="278" t="s">
        <v>238</v>
      </c>
      <c r="B17" s="177"/>
      <c r="C17" s="281"/>
      <c r="D17" s="124"/>
      <c r="F17" s="51"/>
    </row>
    <row r="18" spans="1:6" x14ac:dyDescent="0.25">
      <c r="A18" s="278" t="s">
        <v>239</v>
      </c>
      <c r="B18" s="177"/>
      <c r="C18" s="281"/>
      <c r="D18" s="124"/>
      <c r="F18" s="51"/>
    </row>
    <row r="19" spans="1:6" x14ac:dyDescent="0.25">
      <c r="A19" s="278" t="s">
        <v>240</v>
      </c>
      <c r="B19" s="177"/>
      <c r="C19" s="281"/>
      <c r="D19" s="124"/>
      <c r="F19" s="51"/>
    </row>
    <row r="20" spans="1:6" x14ac:dyDescent="0.25">
      <c r="A20" s="278" t="s">
        <v>241</v>
      </c>
      <c r="B20" s="177"/>
      <c r="C20" s="281"/>
      <c r="D20" s="124"/>
      <c r="F20" s="51"/>
    </row>
    <row r="21" spans="1:6" x14ac:dyDescent="0.25">
      <c r="A21" s="278" t="s">
        <v>242</v>
      </c>
      <c r="B21" s="177"/>
      <c r="C21" s="281"/>
      <c r="D21" s="124"/>
      <c r="F21" s="51"/>
    </row>
    <row r="22" spans="1:6" x14ac:dyDescent="0.25">
      <c r="A22" s="278" t="s">
        <v>243</v>
      </c>
      <c r="B22" s="177"/>
      <c r="C22" s="281"/>
      <c r="D22" s="124"/>
      <c r="F22" s="51"/>
    </row>
    <row r="23" spans="1:6" x14ac:dyDescent="0.25">
      <c r="A23" s="278" t="s">
        <v>244</v>
      </c>
      <c r="B23" s="177"/>
      <c r="C23" s="281"/>
      <c r="D23" s="124"/>
      <c r="F23" s="51"/>
    </row>
    <row r="24" spans="1:6" x14ac:dyDescent="0.25">
      <c r="A24" s="278" t="s">
        <v>245</v>
      </c>
      <c r="B24" s="177"/>
      <c r="C24" s="281"/>
      <c r="D24" s="124"/>
      <c r="F24" s="51"/>
    </row>
    <row r="25" spans="1:6" x14ac:dyDescent="0.25">
      <c r="A25" s="278" t="s">
        <v>246</v>
      </c>
      <c r="B25" s="177"/>
      <c r="C25" s="281"/>
      <c r="D25" s="124"/>
      <c r="F25" s="51"/>
    </row>
    <row r="26" spans="1:6" x14ac:dyDescent="0.25">
      <c r="A26" s="278" t="s">
        <v>247</v>
      </c>
      <c r="B26" s="177"/>
      <c r="C26" s="281"/>
      <c r="D26" s="124"/>
      <c r="F26" s="51"/>
    </row>
    <row r="27" spans="1:6" x14ac:dyDescent="0.25">
      <c r="A27" s="278" t="s">
        <v>248</v>
      </c>
      <c r="B27" s="177"/>
      <c r="C27" s="281"/>
      <c r="D27" s="124"/>
      <c r="F27" s="51"/>
    </row>
    <row r="28" spans="1:6" x14ac:dyDescent="0.25">
      <c r="A28" s="278" t="s">
        <v>249</v>
      </c>
      <c r="B28" s="177"/>
      <c r="C28" s="281"/>
      <c r="D28" s="124"/>
      <c r="F28" s="51"/>
    </row>
    <row r="29" spans="1:6" x14ac:dyDescent="0.25">
      <c r="A29" s="278" t="s">
        <v>250</v>
      </c>
      <c r="B29" s="177"/>
      <c r="C29" s="281"/>
      <c r="D29" s="124"/>
      <c r="F29" s="51"/>
    </row>
    <row r="30" spans="1:6" x14ac:dyDescent="0.25">
      <c r="A30" s="278" t="s">
        <v>251</v>
      </c>
      <c r="B30" s="177"/>
      <c r="C30" s="281"/>
      <c r="D30" s="124"/>
      <c r="F30" s="51"/>
    </row>
    <row r="31" spans="1:6" x14ac:dyDescent="0.25">
      <c r="A31" s="278" t="s">
        <v>252</v>
      </c>
      <c r="B31" s="177"/>
      <c r="C31" s="281"/>
      <c r="D31" s="124"/>
      <c r="F31" s="51"/>
    </row>
    <row r="32" spans="1:6" x14ac:dyDescent="0.25">
      <c r="A32" s="278" t="s">
        <v>253</v>
      </c>
      <c r="B32" s="177"/>
      <c r="C32" s="281"/>
      <c r="D32" s="124"/>
      <c r="F32" s="51"/>
    </row>
    <row r="33" spans="1:6" x14ac:dyDescent="0.25">
      <c r="A33" s="278" t="s">
        <v>254</v>
      </c>
      <c r="B33" s="177"/>
      <c r="C33" s="281"/>
      <c r="D33" s="124"/>
      <c r="F33" s="51"/>
    </row>
    <row r="34" spans="1:6" x14ac:dyDescent="0.25">
      <c r="A34" s="278" t="s">
        <v>255</v>
      </c>
      <c r="B34" s="177"/>
      <c r="C34" s="281"/>
      <c r="D34" s="124"/>
      <c r="F34" s="51"/>
    </row>
    <row r="35" spans="1:6" x14ac:dyDescent="0.25">
      <c r="A35" s="278" t="s">
        <v>256</v>
      </c>
      <c r="B35" s="177"/>
      <c r="C35" s="281"/>
      <c r="D35" s="124"/>
      <c r="F35" s="51"/>
    </row>
    <row r="36" spans="1:6" x14ac:dyDescent="0.25">
      <c r="A36" s="278" t="s">
        <v>257</v>
      </c>
      <c r="B36" s="177"/>
      <c r="C36" s="281"/>
      <c r="D36" s="124"/>
      <c r="F36" s="51"/>
    </row>
    <row r="37" spans="1:6" ht="15.6" x14ac:dyDescent="0.3">
      <c r="A37" s="278">
        <v>31</v>
      </c>
      <c r="B37" s="280" t="s">
        <v>429</v>
      </c>
      <c r="C37" s="281"/>
      <c r="D37" s="279"/>
    </row>
    <row r="38" spans="1:6" ht="48" customHeight="1" x14ac:dyDescent="0.25">
      <c r="A38" s="468" t="s">
        <v>354</v>
      </c>
      <c r="B38" s="469"/>
      <c r="C38" s="282">
        <f>SUM(C7:C37)</f>
        <v>0</v>
      </c>
    </row>
    <row r="39" spans="1:6" ht="28.5" customHeight="1" x14ac:dyDescent="0.25">
      <c r="B39" s="112"/>
      <c r="C39" s="112"/>
    </row>
    <row r="40" spans="1:6" x14ac:dyDescent="0.25">
      <c r="B40" s="112"/>
    </row>
    <row r="41" spans="1:6" x14ac:dyDescent="0.25">
      <c r="B41" s="112"/>
    </row>
    <row r="42" spans="1:6" x14ac:dyDescent="0.25">
      <c r="B42" s="112"/>
    </row>
    <row r="51" ht="31.5" customHeight="1" x14ac:dyDescent="0.25"/>
    <row r="52" ht="31.5" customHeight="1" x14ac:dyDescent="0.25"/>
    <row r="53" ht="31.5" customHeight="1" x14ac:dyDescent="0.25"/>
  </sheetData>
  <mergeCells count="5">
    <mergeCell ref="A5:D5"/>
    <mergeCell ref="A38:B38"/>
    <mergeCell ref="A2:C2"/>
    <mergeCell ref="A4:D4"/>
    <mergeCell ref="A3:D3"/>
  </mergeCells>
  <printOptions horizontalCentered="1"/>
  <pageMargins left="0.23622047244094491" right="0.59055118110236227" top="0.39370078740157483" bottom="0.78740157480314965" header="0.39370078740157483" footer="0.55118110236220474"/>
  <pageSetup paperSize="9" scale="30" orientation="portrait" r:id="rId1"/>
  <headerFooter alignWithMargins="0">
    <oddFooter>&amp;L&amp;8&amp;A&amp;R&amp;8R&amp;&amp;D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1:F41"/>
  <sheetViews>
    <sheetView showGridLines="0" zoomScale="85" zoomScaleNormal="85" zoomScaleSheetLayoutView="100" workbookViewId="0">
      <pane xSplit="3" ySplit="2" topLeftCell="D3" activePane="bottomRight" state="frozen"/>
      <selection pane="topRight" activeCell="D1" sqref="D1"/>
      <selection pane="bottomLeft" activeCell="A3" sqref="A3"/>
      <selection pane="bottomRight" activeCell="E9" sqref="E9"/>
    </sheetView>
  </sheetViews>
  <sheetFormatPr baseColWidth="10" defaultColWidth="11.44140625" defaultRowHeight="15" x14ac:dyDescent="0.25"/>
  <cols>
    <col min="1" max="1" width="58.6640625" style="47" customWidth="1"/>
    <col min="2" max="2" width="25.33203125" style="47" customWidth="1"/>
    <col min="3" max="3" width="22.33203125" style="47" customWidth="1"/>
    <col min="4" max="4" width="3.33203125" style="48" customWidth="1"/>
    <col min="5" max="5" width="42.6640625" style="48" customWidth="1"/>
    <col min="6" max="6" width="3.109375" style="48" customWidth="1"/>
    <col min="7" max="16384" width="11.44140625" style="47"/>
  </cols>
  <sheetData>
    <row r="1" spans="1:6" ht="15.6" x14ac:dyDescent="0.3">
      <c r="A1" s="45"/>
      <c r="B1" s="275"/>
      <c r="C1" s="283"/>
      <c r="E1" s="249" t="s">
        <v>437</v>
      </c>
    </row>
    <row r="2" spans="1:6" ht="34.200000000000003" customHeight="1" x14ac:dyDescent="0.25">
      <c r="A2" s="470" t="str">
        <f>" Ressources externes utilisées en " &amp; SURVEY_YEAR &amp; ", en provenance des organisations internationales et de l'Étranger"</f>
        <v xml:space="preserve"> Ressources externes utilisées en 2023, en provenance des organisations internationales et de l'Étranger</v>
      </c>
      <c r="B2" s="470"/>
      <c r="C2" s="470"/>
      <c r="D2" s="49"/>
      <c r="E2" s="50"/>
      <c r="F2" s="49"/>
    </row>
    <row r="3" spans="1:6" ht="101.4" customHeight="1" x14ac:dyDescent="0.25">
      <c r="A3" s="465" t="s">
        <v>582</v>
      </c>
      <c r="B3" s="465"/>
      <c r="C3" s="465"/>
      <c r="D3" s="51"/>
      <c r="E3" s="50"/>
      <c r="F3" s="49"/>
    </row>
    <row r="4" spans="1:6" ht="12.75" customHeight="1" x14ac:dyDescent="0.25">
      <c r="D4" s="53"/>
      <c r="E4" s="53"/>
      <c r="F4" s="53"/>
    </row>
    <row r="5" spans="1:6" ht="15.6" x14ac:dyDescent="0.3">
      <c r="A5" s="143" t="s">
        <v>8</v>
      </c>
      <c r="B5" s="217" t="s">
        <v>73</v>
      </c>
      <c r="D5" s="59"/>
      <c r="E5" s="59"/>
      <c r="F5" s="59"/>
    </row>
    <row r="6" spans="1:6" ht="30" x14ac:dyDescent="0.25">
      <c r="A6" s="287" t="s">
        <v>364</v>
      </c>
      <c r="B6" s="289"/>
      <c r="D6" s="59"/>
      <c r="E6" s="59"/>
      <c r="F6" s="59"/>
    </row>
    <row r="7" spans="1:6" ht="15.6" x14ac:dyDescent="0.25">
      <c r="A7" s="287" t="s">
        <v>363</v>
      </c>
      <c r="B7" s="289"/>
      <c r="D7" s="59"/>
      <c r="E7" s="59"/>
      <c r="F7" s="59"/>
    </row>
    <row r="8" spans="1:6" x14ac:dyDescent="0.25">
      <c r="A8" s="287" t="s">
        <v>119</v>
      </c>
      <c r="B8" s="289"/>
    </row>
    <row r="9" spans="1:6" ht="15.6" x14ac:dyDescent="0.25">
      <c r="A9" s="287" t="s">
        <v>267</v>
      </c>
      <c r="B9" s="290"/>
      <c r="D9" s="60"/>
      <c r="E9" s="60"/>
      <c r="F9" s="60"/>
    </row>
    <row r="10" spans="1:6" ht="31.2" x14ac:dyDescent="0.25">
      <c r="A10" s="256" t="s">
        <v>362</v>
      </c>
      <c r="B10" s="292">
        <f>SUM(B6:B8)</f>
        <v>0</v>
      </c>
      <c r="D10" s="51"/>
      <c r="E10" s="51"/>
      <c r="F10" s="51"/>
    </row>
    <row r="11" spans="1:6" ht="12.75" customHeight="1" x14ac:dyDescent="0.25">
      <c r="A11" s="284"/>
      <c r="B11" s="284"/>
      <c r="C11" s="284"/>
      <c r="D11" s="51"/>
      <c r="E11" s="51"/>
      <c r="F11" s="51"/>
    </row>
    <row r="12" spans="1:6" ht="31.2" x14ac:dyDescent="0.3">
      <c r="A12" s="288" t="s">
        <v>3</v>
      </c>
      <c r="B12" s="217" t="s">
        <v>73</v>
      </c>
      <c r="D12" s="51"/>
      <c r="E12" s="51"/>
      <c r="F12" s="51"/>
    </row>
    <row r="13" spans="1:6" ht="30" x14ac:dyDescent="0.25">
      <c r="A13" s="287" t="s">
        <v>259</v>
      </c>
      <c r="B13" s="289"/>
      <c r="D13" s="51"/>
      <c r="E13" s="51"/>
      <c r="F13" s="51"/>
    </row>
    <row r="14" spans="1:6" ht="30" x14ac:dyDescent="0.25">
      <c r="A14" s="287" t="s">
        <v>260</v>
      </c>
      <c r="B14" s="289"/>
      <c r="D14" s="51"/>
      <c r="E14" s="51"/>
      <c r="F14" s="51"/>
    </row>
    <row r="15" spans="1:6" x14ac:dyDescent="0.25">
      <c r="A15" s="287" t="s">
        <v>261</v>
      </c>
      <c r="B15" s="289"/>
      <c r="D15" s="51"/>
      <c r="E15" s="51"/>
      <c r="F15" s="51"/>
    </row>
    <row r="16" spans="1:6" x14ac:dyDescent="0.25">
      <c r="A16" s="287" t="s">
        <v>262</v>
      </c>
      <c r="B16" s="289"/>
    </row>
    <row r="17" spans="1:6" x14ac:dyDescent="0.25">
      <c r="A17" s="287" t="s">
        <v>263</v>
      </c>
      <c r="B17" s="289"/>
      <c r="D17" s="51"/>
      <c r="E17" s="51"/>
      <c r="F17" s="51"/>
    </row>
    <row r="18" spans="1:6" x14ac:dyDescent="0.25">
      <c r="A18" s="287" t="s">
        <v>264</v>
      </c>
      <c r="B18" s="289"/>
      <c r="D18" s="51"/>
      <c r="E18" s="51"/>
      <c r="F18" s="51"/>
    </row>
    <row r="19" spans="1:6" ht="30" x14ac:dyDescent="0.25">
      <c r="A19" s="287" t="s">
        <v>265</v>
      </c>
      <c r="B19" s="289"/>
    </row>
    <row r="20" spans="1:6" x14ac:dyDescent="0.25">
      <c r="A20" s="287" t="s">
        <v>266</v>
      </c>
      <c r="B20" s="289"/>
      <c r="D20" s="49"/>
      <c r="E20" s="49"/>
      <c r="F20" s="49"/>
    </row>
    <row r="21" spans="1:6" x14ac:dyDescent="0.25">
      <c r="A21" s="287" t="s">
        <v>119</v>
      </c>
      <c r="B21" s="289"/>
      <c r="D21" s="51"/>
      <c r="E21" s="51"/>
      <c r="F21" s="51"/>
    </row>
    <row r="22" spans="1:6" ht="15.6" x14ac:dyDescent="0.25">
      <c r="A22" s="287" t="s">
        <v>267</v>
      </c>
      <c r="B22" s="290"/>
      <c r="D22" s="58"/>
      <c r="E22" s="58"/>
      <c r="F22" s="58"/>
    </row>
    <row r="23" spans="1:6" ht="31.2" x14ac:dyDescent="0.25">
      <c r="A23" s="256" t="s">
        <v>361</v>
      </c>
      <c r="B23" s="292">
        <f>SUM(B13:B21)</f>
        <v>0</v>
      </c>
      <c r="D23" s="59"/>
      <c r="E23" s="59"/>
      <c r="F23" s="59"/>
    </row>
    <row r="24" spans="1:6" ht="13.5" customHeight="1" x14ac:dyDescent="0.25">
      <c r="D24" s="59"/>
      <c r="E24" s="59"/>
      <c r="F24" s="59"/>
    </row>
    <row r="25" spans="1:6" ht="29.25" customHeight="1" x14ac:dyDescent="0.3">
      <c r="A25" s="288" t="s">
        <v>4</v>
      </c>
      <c r="B25" s="217" t="s">
        <v>73</v>
      </c>
      <c r="D25" s="59"/>
      <c r="E25" s="471" t="s">
        <v>269</v>
      </c>
      <c r="F25" s="59"/>
    </row>
    <row r="26" spans="1:6" ht="13.5" customHeight="1" x14ac:dyDescent="0.25">
      <c r="A26" s="84" t="s">
        <v>359</v>
      </c>
      <c r="B26" s="289"/>
      <c r="E26" s="471"/>
    </row>
    <row r="27" spans="1:6" ht="26.25" customHeight="1" x14ac:dyDescent="0.25">
      <c r="A27" s="84" t="s">
        <v>358</v>
      </c>
      <c r="B27" s="289"/>
      <c r="D27" s="60"/>
      <c r="E27" s="471"/>
      <c r="F27" s="60"/>
    </row>
    <row r="28" spans="1:6" x14ac:dyDescent="0.25">
      <c r="A28" s="84" t="s">
        <v>119</v>
      </c>
      <c r="B28" s="289"/>
      <c r="D28" s="51"/>
      <c r="E28" s="471"/>
      <c r="F28" s="51"/>
    </row>
    <row r="29" spans="1:6" ht="46.8" x14ac:dyDescent="0.3">
      <c r="A29" s="256" t="s">
        <v>360</v>
      </c>
      <c r="B29" s="291">
        <f>SUM(B26:B28)</f>
        <v>0</v>
      </c>
      <c r="D29" s="51"/>
      <c r="E29" s="471"/>
      <c r="F29" s="51"/>
    </row>
    <row r="30" spans="1:6" x14ac:dyDescent="0.25">
      <c r="D30" s="51"/>
      <c r="E30" s="51"/>
      <c r="F30" s="51"/>
    </row>
    <row r="31" spans="1:6" ht="15.6" x14ac:dyDescent="0.25">
      <c r="A31" s="285"/>
      <c r="B31" s="285"/>
      <c r="D31" s="51"/>
      <c r="E31" s="51"/>
      <c r="F31" s="51"/>
    </row>
    <row r="32" spans="1:6" ht="15.6" x14ac:dyDescent="0.3">
      <c r="A32" s="288" t="s">
        <v>5</v>
      </c>
      <c r="B32" s="217" t="s">
        <v>73</v>
      </c>
      <c r="D32" s="51"/>
      <c r="E32" s="51"/>
      <c r="F32" s="51"/>
    </row>
    <row r="33" spans="1:6" x14ac:dyDescent="0.25">
      <c r="A33" s="84" t="s">
        <v>359</v>
      </c>
      <c r="B33" s="289"/>
    </row>
    <row r="34" spans="1:6" ht="15.6" x14ac:dyDescent="0.25">
      <c r="A34" s="84" t="s">
        <v>358</v>
      </c>
      <c r="B34" s="289"/>
      <c r="D34" s="61"/>
      <c r="E34" s="61"/>
      <c r="F34" s="61"/>
    </row>
    <row r="35" spans="1:6" x14ac:dyDescent="0.25">
      <c r="A35" s="84" t="s">
        <v>119</v>
      </c>
      <c r="B35" s="289"/>
    </row>
    <row r="36" spans="1:6" ht="31.2" x14ac:dyDescent="0.25">
      <c r="A36" s="256" t="s">
        <v>357</v>
      </c>
      <c r="B36" s="292">
        <f>SUM(B33:B35)</f>
        <v>0</v>
      </c>
    </row>
    <row r="37" spans="1:6" ht="15.6" x14ac:dyDescent="0.25">
      <c r="A37" s="155"/>
      <c r="B37" s="155"/>
      <c r="C37" s="155"/>
    </row>
    <row r="38" spans="1:6" x14ac:dyDescent="0.25">
      <c r="A38" s="112"/>
      <c r="B38" s="286"/>
    </row>
    <row r="39" spans="1:6" ht="50.25" customHeight="1" x14ac:dyDescent="0.25">
      <c r="A39" s="256" t="s">
        <v>356</v>
      </c>
      <c r="B39" s="292">
        <f>RESS_OI_UE_TOTAL+RESS_OI_HE_TOTAL+RESS_ESE_TOTAL+RESS_EE_TOTAL</f>
        <v>0</v>
      </c>
    </row>
    <row r="40" spans="1:6" ht="27" customHeight="1" x14ac:dyDescent="0.25">
      <c r="A40" s="155"/>
      <c r="B40" s="155"/>
      <c r="C40" s="155"/>
    </row>
    <row r="41" spans="1:6" ht="30" customHeight="1" x14ac:dyDescent="0.25">
      <c r="A41" s="155"/>
      <c r="B41" s="155"/>
      <c r="C41" s="155"/>
    </row>
  </sheetData>
  <mergeCells count="3">
    <mergeCell ref="A2:C2"/>
    <mergeCell ref="A3:C3"/>
    <mergeCell ref="E25:E29"/>
  </mergeCells>
  <printOptions horizontalCentered="1"/>
  <pageMargins left="0.23622047244094491" right="0.59055118110236227" top="0.39370078740157483" bottom="0.78740157480314965" header="0.39370078740157483" footer="0.55118110236220474"/>
  <pageSetup paperSize="9" scale="30" orientation="portrait" r:id="rId1"/>
  <headerFooter alignWithMargins="0">
    <oddFooter>&amp;L&amp;8&amp;A&amp;R&amp;8R&amp;&amp;D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D20"/>
  <sheetViews>
    <sheetView showGridLines="0" zoomScale="85" zoomScaleNormal="85" zoomScaleSheetLayoutView="100" workbookViewId="0">
      <selection activeCell="C6" sqref="C6"/>
    </sheetView>
  </sheetViews>
  <sheetFormatPr baseColWidth="10" defaultColWidth="11.44140625" defaultRowHeight="15" x14ac:dyDescent="0.25"/>
  <cols>
    <col min="1" max="1" width="58.6640625" style="47" customWidth="1"/>
    <col min="2" max="2" width="25.33203125" style="47" customWidth="1"/>
    <col min="3" max="4" width="25.44140625" style="47" customWidth="1"/>
    <col min="5" max="16384" width="11.44140625" style="47"/>
  </cols>
  <sheetData>
    <row r="1" spans="1:4" ht="15.6" x14ac:dyDescent="0.3">
      <c r="A1" s="45"/>
      <c r="C1" s="283"/>
      <c r="D1" s="283"/>
    </row>
    <row r="2" spans="1:4" ht="24" customHeight="1" x14ac:dyDescent="0.25">
      <c r="A2" s="472" t="str">
        <f>"Synthèse des RESSOURCES utilisées pour la R&amp;D en "&amp; SURVEY_YEAR &amp; " et estimation en "&amp;SURVEY_YEAR+1</f>
        <v>Synthèse des RESSOURCES utilisées pour la R&amp;D en 2023 et estimation en 2024</v>
      </c>
      <c r="B2" s="472"/>
      <c r="C2" s="472"/>
      <c r="D2" s="301"/>
    </row>
    <row r="3" spans="1:4" ht="15.6" x14ac:dyDescent="0.3">
      <c r="A3" s="293"/>
      <c r="B3" s="473" t="s">
        <v>73</v>
      </c>
      <c r="C3" s="473"/>
      <c r="D3" s="213"/>
    </row>
    <row r="4" spans="1:4" ht="15.6" x14ac:dyDescent="0.3">
      <c r="A4" s="293"/>
      <c r="C4" s="294"/>
      <c r="D4" s="294"/>
    </row>
    <row r="5" spans="1:4" ht="15.6" x14ac:dyDescent="0.3">
      <c r="A5" s="112"/>
      <c r="B5" s="295" t="str">
        <f>"en " &amp; SURVEY_YEAR</f>
        <v>en 2023</v>
      </c>
      <c r="C5" s="296" t="str">
        <f>"Estimation " &amp; SURVEY_YEAR+1</f>
        <v>Estimation 2024</v>
      </c>
      <c r="D5" s="304" t="str">
        <f>"Evolution " &amp; SURVEY_YEAR+1&amp;"/"&amp;SURVEY_YEAR</f>
        <v>Evolution 2024/2023</v>
      </c>
    </row>
    <row r="6" spans="1:4" ht="69" customHeight="1" x14ac:dyDescent="0.25">
      <c r="A6" s="256" t="str">
        <f>"Total des ressources externes pour travaux de R&amp;D en " &amp; SURVEY_YEAR</f>
        <v>Total des ressources externes pour travaux de R&amp;D en 2023</v>
      </c>
      <c r="B6" s="292">
        <f>RESS_GOV_TOTAL+RESS_ES_TOTAL+RESS_I_TOTAL+RESS_ENTR_TOTAL+RESS_ETR_TOTAL</f>
        <v>0</v>
      </c>
      <c r="C6" s="303"/>
      <c r="D6" s="228" t="e">
        <f>(RESS_CONTRAT_PREV/RESS_CONTRAT_TOTAL-1)*100</f>
        <v>#DIV/0!</v>
      </c>
    </row>
    <row r="7" spans="1:4" ht="15.6" x14ac:dyDescent="0.25">
      <c r="A7" s="155"/>
      <c r="B7" s="297"/>
      <c r="C7" s="298"/>
      <c r="D7" s="298"/>
    </row>
    <row r="8" spans="1:4" ht="33.6" customHeight="1" x14ac:dyDescent="0.25">
      <c r="A8" s="475" t="str">
        <f>"Le total des ressources en k€ (budgétaires, propres et externes) consacrées à la R&amp;D en "&amp;SURVEY_YEAR &amp;" – et son estimation pour "&amp;SURVEY_YEAR+1 &amp; "  – est reporté ici automatiquement ."</f>
        <v>Le total des ressources en k€ (budgétaires, propres et externes) consacrées à la R&amp;D en 2023 – et son estimation pour 2024  – est reporté ici automatiquement .</v>
      </c>
      <c r="B8" s="475"/>
      <c r="C8" s="475"/>
      <c r="D8" s="475"/>
    </row>
    <row r="9" spans="1:4" ht="15.6" x14ac:dyDescent="0.25">
      <c r="A9" s="256" t="s">
        <v>584</v>
      </c>
      <c r="B9" s="292">
        <f>RESS_BUDGT_TOTAL+RESS_PROPRES_TOTAL+RESS_CONTRAT_TOTAL</f>
        <v>0</v>
      </c>
      <c r="C9" s="292">
        <f>RESS_BUDGT_PREV+RESS_PROPRES_PREV+RESS_CONTRAT_PREV</f>
        <v>0</v>
      </c>
      <c r="D9" s="228" t="e">
        <f>(RESS_TOTALE_PREV/RESS_TOTALE-1)*100</f>
        <v>#DIV/0!</v>
      </c>
    </row>
    <row r="10" spans="1:4" x14ac:dyDescent="0.25">
      <c r="A10" s="426" t="e">
        <f>IF(ABS(D9)&gt;20,"Les ressources totales estimées pour "&amp; SURVEY_YEAR + 1&amp; " varient de plus de 20% par rapport aux ressources totales "&amp; SURVEY_YEAR,"Contrôles OK")</f>
        <v>#DIV/0!</v>
      </c>
      <c r="B10" s="426"/>
      <c r="C10" s="426"/>
      <c r="D10" s="426"/>
    </row>
    <row r="11" spans="1:4" x14ac:dyDescent="0.25">
      <c r="A11" s="89"/>
      <c r="B11" s="299"/>
      <c r="C11" s="299"/>
      <c r="D11" s="299"/>
    </row>
    <row r="12" spans="1:4" ht="39.6" customHeight="1" x14ac:dyDescent="0.25">
      <c r="A12" s="475" t="str">
        <f>"Un écart avec les dépenses est automatiquement ici. S'il est très différent de 0 %, les totaux doivent être vérifiés et si tout est exact, la raison de l'écart précisée (versement des contrats en une fois, usage de la trésorerie ..."</f>
        <v>Un écart avec les dépenses est automatiquement ici. S'il est très différent de 0 %, les totaux doivent être vérifiés et si tout est exact, la raison de l'écart précisée (versement des contrats en une fois, usage de la trésorerie ...</v>
      </c>
      <c r="B12" s="475"/>
      <c r="C12" s="475"/>
      <c r="D12" s="475"/>
    </row>
    <row r="13" spans="1:4" ht="65.25" customHeight="1" x14ac:dyDescent="0.25">
      <c r="A13" s="269" t="s">
        <v>583</v>
      </c>
      <c r="B13" s="228" t="e">
        <f>(RESS_TOTALE/E_SYNTHESE_DEP_TOTALE-1)*100</f>
        <v>#DIV/0!</v>
      </c>
      <c r="C13" s="228" t="e">
        <f>(RESS_TOTALE_PREV/E_SYNTHESE_DEP_TOTALE_PREV-1)*100</f>
        <v>#DIV/0!</v>
      </c>
      <c r="D13" s="302"/>
    </row>
    <row r="14" spans="1:4" x14ac:dyDescent="0.25">
      <c r="A14" s="459" t="e">
        <f>IF(ABS(RESS_TOTALE_2)&gt;20,"L'écart entre les ressources et les dépenses totales de R&amp;D est de plus de 20%","Contrôles OK")</f>
        <v>#DIV/0!</v>
      </c>
      <c r="B14" s="459"/>
      <c r="C14" s="459"/>
      <c r="D14" s="459"/>
    </row>
    <row r="15" spans="1:4" x14ac:dyDescent="0.25">
      <c r="A15" s="459" t="e">
        <f>IF(ABS(RESS_TOTALE_2_PREV)&gt;20,"L'écart entre les ressources estimées pour "&amp; SURVEY_YEAR + 1&amp; " et les dépenses de R&amp;D estimées en "&amp; SURVEY_YEAR &amp; " est de plus de 20%","Contrôles OK")</f>
        <v>#DIV/0!</v>
      </c>
      <c r="B15" s="459"/>
      <c r="C15" s="459"/>
      <c r="D15" s="459"/>
    </row>
    <row r="16" spans="1:4" ht="15.6" x14ac:dyDescent="0.25">
      <c r="A16" s="274" t="s">
        <v>609</v>
      </c>
      <c r="B16" s="300">
        <f>DEP_TOTALE</f>
        <v>0</v>
      </c>
      <c r="C16" s="300">
        <f>DEP_TOTALE_PREV</f>
        <v>0</v>
      </c>
      <c r="D16" s="302"/>
    </row>
    <row r="20" spans="1:4" ht="42" customHeight="1" x14ac:dyDescent="0.25">
      <c r="A20" s="468" t="s">
        <v>278</v>
      </c>
      <c r="B20" s="474"/>
      <c r="C20" s="469"/>
      <c r="D20" s="248"/>
    </row>
  </sheetData>
  <mergeCells count="8">
    <mergeCell ref="A2:C2"/>
    <mergeCell ref="B3:C3"/>
    <mergeCell ref="A20:C20"/>
    <mergeCell ref="A12:D12"/>
    <mergeCell ref="A8:D8"/>
    <mergeCell ref="A10:D10"/>
    <mergeCell ref="A14:D14"/>
    <mergeCell ref="A15:D15"/>
  </mergeCells>
  <conditionalFormatting sqref="D6">
    <cfRule type="cellIs" dxfId="27" priority="4" operator="notBetween">
      <formula>-20</formula>
      <formula>20</formula>
    </cfRule>
  </conditionalFormatting>
  <conditionalFormatting sqref="D9">
    <cfRule type="cellIs" dxfId="26" priority="3" operator="notBetween">
      <formula>-20</formula>
      <formula>20</formula>
    </cfRule>
  </conditionalFormatting>
  <conditionalFormatting sqref="B13">
    <cfRule type="cellIs" dxfId="25" priority="2" operator="notBetween">
      <formula>-20</formula>
      <formula>20</formula>
    </cfRule>
  </conditionalFormatting>
  <conditionalFormatting sqref="C13">
    <cfRule type="cellIs" dxfId="24" priority="1" operator="notBetween">
      <formula>-20</formula>
      <formula>20</formula>
    </cfRule>
  </conditionalFormatting>
  <printOptions horizontalCentered="1"/>
  <pageMargins left="0.23622047244094491" right="0.59055118110236227" top="0.39370078740157483" bottom="0.78740157480314965" header="0.39370078740157483" footer="0.55118110236220474"/>
  <pageSetup paperSize="9" scale="29" orientation="portrait" r:id="rId1"/>
  <headerFooter alignWithMargins="0">
    <oddFooter>&amp;L&amp;8&amp;A&amp;R&amp;8R&amp;&amp;D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K62"/>
  <sheetViews>
    <sheetView showGridLines="0" zoomScale="70" zoomScaleNormal="70" workbookViewId="0">
      <pane xSplit="1" ySplit="6" topLeftCell="B43" activePane="bottomRight" state="frozen"/>
      <selection pane="topRight" activeCell="B1" sqref="B1"/>
      <selection pane="bottomLeft" activeCell="A7" sqref="A7"/>
      <selection pane="bottomRight" activeCell="B44" sqref="B44"/>
    </sheetView>
  </sheetViews>
  <sheetFormatPr baseColWidth="10" defaultColWidth="11.44140625" defaultRowHeight="15" x14ac:dyDescent="0.25"/>
  <cols>
    <col min="1" max="1" width="26.6640625" style="47" customWidth="1"/>
    <col min="2" max="7" width="20.6640625" style="47" customWidth="1"/>
    <col min="8" max="8" width="3.33203125" style="48" customWidth="1"/>
    <col min="9" max="9" width="86.6640625" style="48" customWidth="1"/>
    <col min="10" max="10" width="3.109375" style="48" customWidth="1"/>
    <col min="11" max="16384" width="11.44140625" style="47"/>
  </cols>
  <sheetData>
    <row r="1" spans="1:11" ht="15.6" x14ac:dyDescent="0.25">
      <c r="A1" s="45"/>
      <c r="B1" s="46"/>
      <c r="I1" s="249" t="s">
        <v>437</v>
      </c>
    </row>
    <row r="2" spans="1:11" ht="17.399999999999999" x14ac:dyDescent="0.25">
      <c r="A2" s="477" t="str">
        <f>"Effectifs de R&amp;D rémunérés par votre organisme au 31/12/" &amp; SURVEY_YEAR &amp; " en personnes physiques (PP)"</f>
        <v>Effectifs de R&amp;D rémunérés par votre organisme au 31/12/2023 en personnes physiques (PP)</v>
      </c>
      <c r="B2" s="478"/>
      <c r="C2" s="478"/>
      <c r="D2" s="478"/>
      <c r="E2" s="478"/>
      <c r="F2" s="478"/>
      <c r="G2" s="478"/>
      <c r="H2" s="49"/>
      <c r="I2" s="191"/>
      <c r="J2" s="49"/>
    </row>
    <row r="3" spans="1:11" ht="15" customHeight="1" x14ac:dyDescent="0.25">
      <c r="A3" s="479" t="s">
        <v>365</v>
      </c>
      <c r="B3" s="479"/>
      <c r="C3" s="479"/>
      <c r="D3" s="479"/>
      <c r="E3" s="479"/>
      <c r="F3" s="479"/>
      <c r="G3" s="479"/>
      <c r="H3" s="51"/>
      <c r="I3" s="51"/>
      <c r="J3" s="51"/>
    </row>
    <row r="4" spans="1:11" ht="15.6" x14ac:dyDescent="0.25">
      <c r="A4" s="54" t="str">
        <f>"En Personnes Physiques (PP) au 31/12/" &amp; SURVEY_YEAR</f>
        <v>En Personnes Physiques (PP) au 31/12/2023</v>
      </c>
      <c r="B4" s="211"/>
      <c r="C4" s="211"/>
      <c r="D4" s="211"/>
      <c r="E4" s="211"/>
      <c r="F4" s="211"/>
      <c r="G4" s="211"/>
      <c r="H4" s="53"/>
      <c r="J4" s="53"/>
    </row>
    <row r="5" spans="1:11" ht="127.2" customHeight="1" x14ac:dyDescent="0.25">
      <c r="A5" s="465" t="s">
        <v>585</v>
      </c>
      <c r="B5" s="465"/>
      <c r="C5" s="465"/>
      <c r="D5" s="465"/>
      <c r="E5" s="465"/>
      <c r="F5" s="465"/>
      <c r="G5" s="465"/>
      <c r="H5" s="59"/>
      <c r="I5" s="59"/>
      <c r="J5" s="59"/>
    </row>
    <row r="6" spans="1:11" ht="93.6" customHeight="1" x14ac:dyDescent="0.25">
      <c r="A6" s="194" t="s">
        <v>420</v>
      </c>
      <c r="B6" s="194" t="s">
        <v>421</v>
      </c>
      <c r="C6" s="194" t="s">
        <v>430</v>
      </c>
      <c r="D6" s="194" t="s">
        <v>424</v>
      </c>
      <c r="E6" s="194" t="s">
        <v>422</v>
      </c>
      <c r="F6" s="194" t="s">
        <v>423</v>
      </c>
      <c r="G6" s="305" t="s">
        <v>366</v>
      </c>
      <c r="H6" s="60"/>
      <c r="I6" s="60"/>
      <c r="J6" s="60"/>
      <c r="K6" s="306"/>
    </row>
    <row r="7" spans="1:11" ht="15.6" thickBot="1" x14ac:dyDescent="0.3">
      <c r="K7" s="306"/>
    </row>
    <row r="8" spans="1:11" ht="12.75" customHeight="1" x14ac:dyDescent="0.3">
      <c r="A8" s="480" t="str">
        <f>"Répartition titulaire/non titulaire des effectifs de R&amp;D rémunérés par votre organisme au 31/12/" &amp; SURVEY_YEAR &amp; " "</f>
        <v xml:space="preserve">Répartition titulaire/non titulaire des effectifs de R&amp;D rémunérés par votre organisme au 31/12/2023 </v>
      </c>
      <c r="B8" s="481"/>
      <c r="C8" s="481"/>
      <c r="D8" s="481"/>
      <c r="E8" s="481"/>
      <c r="F8" s="481"/>
      <c r="G8" s="482"/>
      <c r="H8" s="59"/>
      <c r="I8" s="53"/>
      <c r="J8" s="59"/>
    </row>
    <row r="9" spans="1:11" ht="48" customHeight="1" x14ac:dyDescent="0.25">
      <c r="A9" s="483" t="s">
        <v>588</v>
      </c>
      <c r="B9" s="409"/>
      <c r="C9" s="409"/>
      <c r="D9" s="409"/>
      <c r="E9" s="409"/>
      <c r="F9" s="409"/>
      <c r="G9" s="484"/>
      <c r="H9" s="59"/>
      <c r="I9" s="53"/>
      <c r="J9" s="59"/>
    </row>
    <row r="10" spans="1:11" ht="36.75" customHeight="1" x14ac:dyDescent="0.25">
      <c r="A10" s="312" t="s">
        <v>368</v>
      </c>
      <c r="B10" s="309"/>
      <c r="C10" s="309"/>
      <c r="D10" s="309"/>
      <c r="E10" s="309"/>
      <c r="F10" s="309"/>
      <c r="G10" s="313">
        <f>SUM(B10:F10)</f>
        <v>0</v>
      </c>
    </row>
    <row r="11" spans="1:11" ht="45" x14ac:dyDescent="0.25">
      <c r="A11" s="314" t="s">
        <v>369</v>
      </c>
      <c r="B11" s="310">
        <f>DR_CDD_L+DR_CDD_A</f>
        <v>0</v>
      </c>
      <c r="C11" s="310">
        <f>CR_CDD_L+CR_CDD_A</f>
        <v>0</v>
      </c>
      <c r="D11" s="310">
        <f>DOC_CDD_L+DOC_CDD_A</f>
        <v>0</v>
      </c>
      <c r="E11" s="310">
        <f>IE_CDD_L+IE_CDD_A</f>
        <v>0</v>
      </c>
      <c r="F11" s="310">
        <f>AUTRE_CDD_L+AUTRE_CDD_A</f>
        <v>0</v>
      </c>
      <c r="G11" s="313">
        <f>SUM(B11:F11)</f>
        <v>0</v>
      </c>
      <c r="H11" s="60"/>
      <c r="I11" s="60"/>
      <c r="J11" s="60"/>
    </row>
    <row r="12" spans="1:11" ht="120" x14ac:dyDescent="0.25">
      <c r="A12" s="312" t="s">
        <v>431</v>
      </c>
      <c r="B12" s="309"/>
      <c r="C12" s="309"/>
      <c r="D12" s="309"/>
      <c r="E12" s="309"/>
      <c r="F12" s="309"/>
      <c r="G12" s="313">
        <f>SUM(B12:F12)</f>
        <v>0</v>
      </c>
      <c r="H12" s="60"/>
      <c r="I12" s="170" t="s">
        <v>587</v>
      </c>
      <c r="J12" s="60"/>
    </row>
    <row r="13" spans="1:11" ht="39.9" customHeight="1" x14ac:dyDescent="0.25">
      <c r="A13" s="312" t="s">
        <v>432</v>
      </c>
      <c r="B13" s="309"/>
      <c r="C13" s="309"/>
      <c r="D13" s="309"/>
      <c r="E13" s="309"/>
      <c r="F13" s="309"/>
      <c r="G13" s="313">
        <f>SUM(B13:F13)</f>
        <v>0</v>
      </c>
      <c r="H13" s="60"/>
      <c r="I13" s="60"/>
      <c r="J13" s="60"/>
    </row>
    <row r="14" spans="1:11" ht="39" customHeight="1" thickBot="1" x14ac:dyDescent="0.3">
      <c r="A14" s="315" t="s">
        <v>367</v>
      </c>
      <c r="B14" s="316">
        <f>DR_CDI+DR_CDD</f>
        <v>0</v>
      </c>
      <c r="C14" s="316">
        <f>CR_CDI+CR_CDD</f>
        <v>0</v>
      </c>
      <c r="D14" s="316">
        <f>DOC_CDI+DOC_CDD</f>
        <v>0</v>
      </c>
      <c r="E14" s="316">
        <f>IE_CDI+IE_CDD</f>
        <v>0</v>
      </c>
      <c r="F14" s="316">
        <f>AUTRE_CDI+AUTRE_CDD</f>
        <v>0</v>
      </c>
      <c r="G14" s="327">
        <f>TOT_CDI+TOT_CDD</f>
        <v>0</v>
      </c>
      <c r="H14" s="51"/>
      <c r="I14" s="51"/>
      <c r="J14" s="51"/>
    </row>
    <row r="15" spans="1:11" ht="22.95" customHeight="1" thickBot="1" x14ac:dyDescent="0.3">
      <c r="A15" s="79"/>
      <c r="B15" s="318"/>
      <c r="C15" s="318"/>
      <c r="D15" s="318"/>
      <c r="E15" s="318"/>
      <c r="F15" s="318"/>
      <c r="G15" s="311"/>
    </row>
    <row r="16" spans="1:11" ht="15.6" x14ac:dyDescent="0.3">
      <c r="A16" s="480" t="str">
        <f>"Répartition par sexe des effectifs de R&amp;D rémunérés par votre organisme au 31/12/" &amp; SURVEY_YEAR &amp; " "</f>
        <v xml:space="preserve">Répartition par sexe des effectifs de R&amp;D rémunérés par votre organisme au 31/12/2023 </v>
      </c>
      <c r="B16" s="481"/>
      <c r="C16" s="481"/>
      <c r="D16" s="481"/>
      <c r="E16" s="481"/>
      <c r="F16" s="481"/>
      <c r="G16" s="482"/>
      <c r="H16" s="51"/>
      <c r="I16" s="51"/>
      <c r="J16" s="51"/>
    </row>
    <row r="17" spans="1:10" x14ac:dyDescent="0.25">
      <c r="A17" s="312" t="s">
        <v>371</v>
      </c>
      <c r="B17" s="309"/>
      <c r="C17" s="309"/>
      <c r="D17" s="309"/>
      <c r="E17" s="309"/>
      <c r="F17" s="309"/>
      <c r="G17" s="313">
        <f>SUM(B17:F17)</f>
        <v>0</v>
      </c>
      <c r="H17" s="51"/>
      <c r="I17" s="51"/>
      <c r="J17" s="51"/>
    </row>
    <row r="18" spans="1:10" x14ac:dyDescent="0.25">
      <c r="A18" s="312" t="s">
        <v>372</v>
      </c>
      <c r="B18" s="309"/>
      <c r="C18" s="309"/>
      <c r="D18" s="309"/>
      <c r="E18" s="309"/>
      <c r="F18" s="309"/>
      <c r="G18" s="313">
        <f>SUM(B18:F18)</f>
        <v>0</v>
      </c>
      <c r="H18" s="51"/>
      <c r="I18" s="51"/>
      <c r="J18" s="51"/>
    </row>
    <row r="19" spans="1:10" ht="30.6" thickBot="1" x14ac:dyDescent="0.3">
      <c r="A19" s="315" t="s">
        <v>367</v>
      </c>
      <c r="B19" s="316">
        <f>SUM(B17:B18)</f>
        <v>0</v>
      </c>
      <c r="C19" s="316">
        <f t="shared" ref="C19:G19" si="0">SUM(C17:C18)</f>
        <v>0</v>
      </c>
      <c r="D19" s="316">
        <f t="shared" si="0"/>
        <v>0</v>
      </c>
      <c r="E19" s="316">
        <f t="shared" si="0"/>
        <v>0</v>
      </c>
      <c r="F19" s="316">
        <f t="shared" si="0"/>
        <v>0</v>
      </c>
      <c r="G19" s="317">
        <f t="shared" si="0"/>
        <v>0</v>
      </c>
    </row>
    <row r="20" spans="1:10" ht="15.6" x14ac:dyDescent="0.25">
      <c r="A20" s="476" t="str">
        <f>IF(TOT_SE&lt;&gt;TOT_CD,"L'effectif total de la répartition par sexe et l'effectif total par type d'emploi ne sont pas égaux","Contrôles OK")</f>
        <v>Contrôles OK</v>
      </c>
      <c r="B20" s="476"/>
      <c r="C20" s="476"/>
      <c r="D20" s="476"/>
      <c r="E20" s="476"/>
      <c r="F20" s="476"/>
      <c r="G20" s="476"/>
      <c r="H20" s="61"/>
      <c r="I20" s="61"/>
      <c r="J20" s="61"/>
    </row>
    <row r="21" spans="1:10" ht="16.2" thickBot="1" x14ac:dyDescent="0.3">
      <c r="G21" s="307" t="s">
        <v>370</v>
      </c>
    </row>
    <row r="22" spans="1:10" ht="15.6" x14ac:dyDescent="0.3">
      <c r="A22" s="480" t="str">
        <f>"Répartition par nationalité* des effectifs de R&amp;D rémunérés par votre organisme au 31/12/" &amp; SURVEY_YEAR &amp; " "</f>
        <v xml:space="preserve">Répartition par nationalité* des effectifs de R&amp;D rémunérés par votre organisme au 31/12/2023 </v>
      </c>
      <c r="B22" s="481"/>
      <c r="C22" s="481"/>
      <c r="D22" s="481"/>
      <c r="E22" s="481"/>
      <c r="F22" s="481"/>
      <c r="G22" s="482"/>
    </row>
    <row r="23" spans="1:10" ht="49.95" customHeight="1" x14ac:dyDescent="0.25">
      <c r="A23" s="483" t="s">
        <v>586</v>
      </c>
      <c r="B23" s="409"/>
      <c r="C23" s="409"/>
      <c r="D23" s="409"/>
      <c r="E23" s="409"/>
      <c r="F23" s="409"/>
      <c r="G23" s="484"/>
    </row>
    <row r="24" spans="1:10" x14ac:dyDescent="0.25">
      <c r="A24" s="319" t="s">
        <v>373</v>
      </c>
      <c r="B24" s="309"/>
      <c r="C24" s="309"/>
      <c r="D24" s="309"/>
      <c r="E24" s="309"/>
      <c r="F24" s="309"/>
      <c r="G24" s="313">
        <f t="shared" ref="G24:G31" si="1">SUM(B24:F24)</f>
        <v>0</v>
      </c>
    </row>
    <row r="25" spans="1:10" ht="27" customHeight="1" x14ac:dyDescent="0.25">
      <c r="A25" s="312" t="s">
        <v>374</v>
      </c>
      <c r="B25" s="309"/>
      <c r="C25" s="309"/>
      <c r="D25" s="309"/>
      <c r="E25" s="309"/>
      <c r="F25" s="309"/>
      <c r="G25" s="313">
        <f t="shared" si="1"/>
        <v>0</v>
      </c>
    </row>
    <row r="26" spans="1:10" x14ac:dyDescent="0.25">
      <c r="A26" s="312" t="s">
        <v>358</v>
      </c>
      <c r="B26" s="309"/>
      <c r="C26" s="309"/>
      <c r="D26" s="309"/>
      <c r="E26" s="309"/>
      <c r="F26" s="309"/>
      <c r="G26" s="313">
        <f t="shared" si="1"/>
        <v>0</v>
      </c>
    </row>
    <row r="27" spans="1:10" x14ac:dyDescent="0.25">
      <c r="A27" s="312" t="s">
        <v>375</v>
      </c>
      <c r="B27" s="309"/>
      <c r="C27" s="309"/>
      <c r="D27" s="309"/>
      <c r="E27" s="309"/>
      <c r="F27" s="309"/>
      <c r="G27" s="313">
        <f t="shared" si="1"/>
        <v>0</v>
      </c>
    </row>
    <row r="28" spans="1:10" ht="30" x14ac:dyDescent="0.25">
      <c r="A28" s="312" t="s">
        <v>376</v>
      </c>
      <c r="B28" s="309"/>
      <c r="C28" s="309"/>
      <c r="D28" s="309"/>
      <c r="E28" s="309"/>
      <c r="F28" s="309"/>
      <c r="G28" s="313">
        <f t="shared" si="1"/>
        <v>0</v>
      </c>
    </row>
    <row r="29" spans="1:10" x14ac:dyDescent="0.25">
      <c r="A29" s="312" t="s">
        <v>377</v>
      </c>
      <c r="B29" s="309"/>
      <c r="C29" s="309"/>
      <c r="D29" s="309"/>
      <c r="E29" s="309"/>
      <c r="F29" s="309"/>
      <c r="G29" s="313">
        <f t="shared" si="1"/>
        <v>0</v>
      </c>
    </row>
    <row r="30" spans="1:10" x14ac:dyDescent="0.25">
      <c r="A30" s="312" t="s">
        <v>378</v>
      </c>
      <c r="B30" s="309"/>
      <c r="C30" s="309"/>
      <c r="D30" s="309"/>
      <c r="E30" s="309"/>
      <c r="F30" s="309"/>
      <c r="G30" s="313">
        <f t="shared" si="1"/>
        <v>0</v>
      </c>
    </row>
    <row r="31" spans="1:10" x14ac:dyDescent="0.25">
      <c r="A31" s="312" t="s">
        <v>119</v>
      </c>
      <c r="B31" s="309"/>
      <c r="C31" s="309"/>
      <c r="D31" s="309"/>
      <c r="E31" s="309"/>
      <c r="F31" s="309"/>
      <c r="G31" s="313">
        <f t="shared" si="1"/>
        <v>0</v>
      </c>
    </row>
    <row r="32" spans="1:10" ht="30.6" thickBot="1" x14ac:dyDescent="0.3">
      <c r="A32" s="315" t="s">
        <v>367</v>
      </c>
      <c r="B32" s="316">
        <f>SUM(B24:B31)</f>
        <v>0</v>
      </c>
      <c r="C32" s="316">
        <f t="shared" ref="C32:G32" si="2">SUM(C24:C31)</f>
        <v>0</v>
      </c>
      <c r="D32" s="316">
        <f t="shared" si="2"/>
        <v>0</v>
      </c>
      <c r="E32" s="316">
        <f t="shared" si="2"/>
        <v>0</v>
      </c>
      <c r="F32" s="316">
        <f t="shared" si="2"/>
        <v>0</v>
      </c>
      <c r="G32" s="317">
        <f t="shared" si="2"/>
        <v>0</v>
      </c>
    </row>
    <row r="33" spans="1:9" ht="15.6" x14ac:dyDescent="0.25">
      <c r="A33" s="476" t="str">
        <f>IF(TOT_NAT&lt;&gt;TOT_CD,"L'effectif total de la répartition par nationalité et l'effectif total par type d'emploi ne sont pas égaux","Contrôles OK")</f>
        <v>Contrôles OK</v>
      </c>
      <c r="B33" s="476"/>
      <c r="C33" s="476"/>
      <c r="D33" s="476"/>
      <c r="E33" s="476"/>
      <c r="F33" s="476"/>
      <c r="G33" s="476"/>
    </row>
    <row r="34" spans="1:9" ht="15.6" x14ac:dyDescent="0.25">
      <c r="G34" s="307" t="s">
        <v>379</v>
      </c>
    </row>
    <row r="35" spans="1:9" ht="12.75" customHeight="1" x14ac:dyDescent="0.3">
      <c r="A35" s="486" t="str">
        <f>"Répartition par lieu de travail* des effectifs de R&amp;D rémunérés par votre organisme au 31/12/" &amp; SURVEY_YEAR &amp; " "</f>
        <v xml:space="preserve">Répartition par lieu de travail* des effectifs de R&amp;D rémunérés par votre organisme au 31/12/2023 </v>
      </c>
      <c r="B35" s="486"/>
      <c r="C35" s="486"/>
      <c r="D35" s="486"/>
      <c r="E35" s="486"/>
      <c r="F35" s="486"/>
      <c r="G35" s="486"/>
      <c r="I35" s="50"/>
    </row>
    <row r="36" spans="1:9" ht="62.4" customHeight="1" thickBot="1" x14ac:dyDescent="0.3">
      <c r="A36" s="462" t="s">
        <v>589</v>
      </c>
      <c r="B36" s="462"/>
      <c r="C36" s="462"/>
      <c r="D36" s="462"/>
      <c r="E36" s="462"/>
      <c r="F36" s="462"/>
      <c r="G36" s="462"/>
    </row>
    <row r="37" spans="1:9" ht="35.25" customHeight="1" x14ac:dyDescent="0.25">
      <c r="A37" s="322" t="s">
        <v>380</v>
      </c>
      <c r="B37" s="323"/>
      <c r="C37" s="323"/>
      <c r="D37" s="323"/>
      <c r="E37" s="323"/>
      <c r="F37" s="323"/>
      <c r="G37" s="324">
        <f t="shared" ref="G37:G44" si="3">SUM(B37:F37)</f>
        <v>0</v>
      </c>
    </row>
    <row r="38" spans="1:9" ht="29.25" customHeight="1" x14ac:dyDescent="0.25">
      <c r="A38" s="325" t="s">
        <v>381</v>
      </c>
      <c r="B38" s="310">
        <f>SUM(B39:B44)</f>
        <v>0</v>
      </c>
      <c r="C38" s="310">
        <f>SUM(C39:C44)</f>
        <v>0</v>
      </c>
      <c r="D38" s="310">
        <f>SUM(D39:D44)</f>
        <v>0</v>
      </c>
      <c r="E38" s="310">
        <f>SUM(E39:E44)</f>
        <v>0</v>
      </c>
      <c r="F38" s="310">
        <f>SUM(F39:F44)</f>
        <v>0</v>
      </c>
      <c r="G38" s="313">
        <f t="shared" si="3"/>
        <v>0</v>
      </c>
    </row>
    <row r="39" spans="1:9" ht="45" x14ac:dyDescent="0.25">
      <c r="A39" s="326" t="s">
        <v>382</v>
      </c>
      <c r="B39" s="309"/>
      <c r="C39" s="309"/>
      <c r="D39" s="309"/>
      <c r="E39" s="309"/>
      <c r="F39" s="309"/>
      <c r="G39" s="313">
        <f t="shared" si="3"/>
        <v>0</v>
      </c>
    </row>
    <row r="40" spans="1:9" ht="27" customHeight="1" x14ac:dyDescent="0.25">
      <c r="A40" s="326" t="s">
        <v>383</v>
      </c>
      <c r="B40" s="309"/>
      <c r="C40" s="309"/>
      <c r="D40" s="309"/>
      <c r="E40" s="309"/>
      <c r="F40" s="309"/>
      <c r="G40" s="313">
        <f t="shared" si="3"/>
        <v>0</v>
      </c>
    </row>
    <row r="41" spans="1:9" ht="30" x14ac:dyDescent="0.25">
      <c r="A41" s="326" t="s">
        <v>384</v>
      </c>
      <c r="B41" s="309"/>
      <c r="C41" s="309"/>
      <c r="D41" s="309"/>
      <c r="E41" s="309"/>
      <c r="F41" s="309"/>
      <c r="G41" s="313">
        <f t="shared" si="3"/>
        <v>0</v>
      </c>
    </row>
    <row r="42" spans="1:9" x14ac:dyDescent="0.25">
      <c r="A42" s="326" t="s">
        <v>2</v>
      </c>
      <c r="B42" s="309"/>
      <c r="C42" s="309"/>
      <c r="D42" s="309"/>
      <c r="E42" s="309"/>
      <c r="F42" s="309"/>
      <c r="G42" s="313">
        <f t="shared" si="3"/>
        <v>0</v>
      </c>
    </row>
    <row r="43" spans="1:9" ht="30" x14ac:dyDescent="0.25">
      <c r="A43" s="326" t="s">
        <v>385</v>
      </c>
      <c r="B43" s="309"/>
      <c r="C43" s="309"/>
      <c r="D43" s="309"/>
      <c r="E43" s="309"/>
      <c r="F43" s="309"/>
      <c r="G43" s="313">
        <f t="shared" si="3"/>
        <v>0</v>
      </c>
    </row>
    <row r="44" spans="1:9" x14ac:dyDescent="0.25">
      <c r="A44" s="326" t="s">
        <v>386</v>
      </c>
      <c r="B44" s="309"/>
      <c r="C44" s="309"/>
      <c r="D44" s="309"/>
      <c r="E44" s="309"/>
      <c r="F44" s="309"/>
      <c r="G44" s="313">
        <f t="shared" si="3"/>
        <v>0</v>
      </c>
    </row>
    <row r="45" spans="1:9" ht="30.6" thickBot="1" x14ac:dyDescent="0.3">
      <c r="A45" s="315" t="s">
        <v>367</v>
      </c>
      <c r="B45" s="316">
        <f>DR_IN_PP+DR_OUT_PP</f>
        <v>0</v>
      </c>
      <c r="C45" s="316">
        <f>CR_IN_PP+CR_OUT_PP</f>
        <v>0</v>
      </c>
      <c r="D45" s="316">
        <f>DOC_IN_PP+DOC_OUT_PP</f>
        <v>0</v>
      </c>
      <c r="E45" s="316">
        <f>IE_IN_PP+IE_OUT_PP</f>
        <v>0</v>
      </c>
      <c r="F45" s="316">
        <f>AUTRE_IN_PP+AUTRE_OUT_PP</f>
        <v>0</v>
      </c>
      <c r="G45" s="317">
        <f>TOT_IN_PP+TOT_OUT_PP</f>
        <v>0</v>
      </c>
    </row>
    <row r="46" spans="1:9" ht="15.6" x14ac:dyDescent="0.25">
      <c r="A46" s="476" t="str">
        <f>IF(TOT_LIEU_PP&lt;&gt;TOT_CD,"L'effectif total de la répartition par nationalité et l'effectif total par type d'emploi ne sont pas égaux","Contrôles OK")</f>
        <v>Contrôles OK</v>
      </c>
      <c r="B46" s="476"/>
      <c r="C46" s="476"/>
      <c r="D46" s="476"/>
      <c r="E46" s="476"/>
      <c r="F46" s="476"/>
      <c r="G46" s="476"/>
    </row>
    <row r="47" spans="1:9" ht="15.6" x14ac:dyDescent="0.25">
      <c r="A47" s="485" t="str">
        <f>IF((TOT_CD+TOT_SE+TOT_NAT+TOT_LIEU_PP)/4&lt;&gt;TOT_SE,"Au moins un des effectifs totaux n'est pas égal aux autres","Contrôles OK")</f>
        <v>Contrôles OK</v>
      </c>
      <c r="B47" s="485"/>
      <c r="C47" s="485"/>
      <c r="D47" s="485"/>
      <c r="E47" s="485"/>
      <c r="F47" s="485"/>
      <c r="G47" s="485"/>
    </row>
    <row r="48" spans="1:9" x14ac:dyDescent="0.25">
      <c r="B48" s="308"/>
      <c r="C48" s="308"/>
      <c r="D48" s="308"/>
      <c r="E48" s="308"/>
      <c r="F48" s="308"/>
      <c r="G48" s="308"/>
    </row>
    <row r="49" spans="3:5" x14ac:dyDescent="0.25">
      <c r="C49" s="308"/>
      <c r="D49" s="308"/>
      <c r="E49" s="308"/>
    </row>
    <row r="60" spans="3:5" ht="31.5" customHeight="1" x14ac:dyDescent="0.25"/>
    <row r="61" spans="3:5" ht="31.5" customHeight="1" x14ac:dyDescent="0.25"/>
    <row r="62" spans="3:5" ht="31.5" customHeight="1" x14ac:dyDescent="0.25"/>
  </sheetData>
  <mergeCells count="14">
    <mergeCell ref="A46:G46"/>
    <mergeCell ref="A47:G47"/>
    <mergeCell ref="A36:G36"/>
    <mergeCell ref="A22:G22"/>
    <mergeCell ref="A35:G35"/>
    <mergeCell ref="A23:G23"/>
    <mergeCell ref="A20:G20"/>
    <mergeCell ref="A33:G33"/>
    <mergeCell ref="A2:G2"/>
    <mergeCell ref="A3:G3"/>
    <mergeCell ref="A8:G8"/>
    <mergeCell ref="A16:G16"/>
    <mergeCell ref="A9:G9"/>
    <mergeCell ref="A5:G5"/>
  </mergeCells>
  <conditionalFormatting sqref="B6:F6">
    <cfRule type="cellIs" dxfId="23" priority="4" operator="equal">
      <formula>""</formula>
    </cfRule>
  </conditionalFormatting>
  <conditionalFormatting sqref="G19">
    <cfRule type="cellIs" dxfId="22" priority="3" operator="notEqual">
      <formula>$G$14</formula>
    </cfRule>
  </conditionalFormatting>
  <conditionalFormatting sqref="G32">
    <cfRule type="cellIs" dxfId="21" priority="2" operator="notEqual">
      <formula>$G$14</formula>
    </cfRule>
  </conditionalFormatting>
  <conditionalFormatting sqref="G45">
    <cfRule type="cellIs" dxfId="20" priority="1" operator="notEqual">
      <formula>$G$14</formula>
    </cfRule>
  </conditionalFormatting>
  <printOptions horizontalCentered="1"/>
  <pageMargins left="0.23622047244094491" right="0.59055118110236227" top="0.39370078740157483" bottom="0.78740157480314965" header="0.39370078740157483" footer="0.55118110236220474"/>
  <pageSetup paperSize="9" scale="13" orientation="portrait" r:id="rId1"/>
  <headerFooter alignWithMargins="0">
    <oddFooter>&amp;L&amp;8&amp;A&amp;R&amp;8R&amp;&amp;D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K74"/>
  <sheetViews>
    <sheetView showGridLines="0" zoomScale="75" zoomScaleNormal="75" workbookViewId="0">
      <pane xSplit="7" ySplit="2" topLeftCell="H3" activePane="bottomRight" state="frozen"/>
      <selection pane="topRight" activeCell="J1" sqref="J1"/>
      <selection pane="bottomLeft" activeCell="A4" sqref="A4"/>
      <selection pane="bottomRight" activeCell="E14" sqref="E14"/>
    </sheetView>
  </sheetViews>
  <sheetFormatPr baseColWidth="10" defaultColWidth="11.44140625" defaultRowHeight="15" x14ac:dyDescent="0.25"/>
  <cols>
    <col min="1" max="1" width="47.6640625" style="47" customWidth="1"/>
    <col min="2" max="6" width="20.6640625" style="47" customWidth="1"/>
    <col min="7" max="7" width="12.88671875" style="47" customWidth="1"/>
    <col min="8" max="8" width="3.33203125" style="48" customWidth="1"/>
    <col min="9" max="9" width="18.33203125" style="48" customWidth="1"/>
    <col min="10" max="10" width="3.109375" style="48" customWidth="1"/>
    <col min="11" max="16384" width="11.44140625" style="47"/>
  </cols>
  <sheetData>
    <row r="1" spans="1:11" ht="15.6" x14ac:dyDescent="0.25">
      <c r="A1" s="45"/>
      <c r="B1" s="46"/>
      <c r="G1" s="276"/>
      <c r="I1" s="329" t="s">
        <v>29</v>
      </c>
    </row>
    <row r="2" spans="1:11" ht="45.6" customHeight="1" x14ac:dyDescent="0.25">
      <c r="A2" s="477" t="str">
        <f>"Répartition des personnels titulaires par tranche d'âge et par sexe en personne physique (PP) au 31/12/" &amp; SURVEY_YEAR &amp; " "</f>
        <v xml:space="preserve">Répartition des personnels titulaires par tranche d'âge et par sexe en personne physique (PP) au 31/12/2023 </v>
      </c>
      <c r="B2" s="478"/>
      <c r="C2" s="478"/>
      <c r="D2" s="478"/>
      <c r="E2" s="478"/>
      <c r="F2" s="478"/>
      <c r="G2" s="478"/>
      <c r="H2" s="49"/>
      <c r="J2" s="49"/>
    </row>
    <row r="3" spans="1:11" ht="15.6" customHeight="1" x14ac:dyDescent="0.25">
      <c r="A3" s="321" t="str">
        <f>"Hommes en Personnes Physiques (PP) au 31/12/" &amp; SURVEY_YEAR</f>
        <v>Hommes en Personnes Physiques (PP) au 31/12/2023</v>
      </c>
      <c r="B3" s="321"/>
      <c r="C3" s="321"/>
      <c r="D3" s="328"/>
      <c r="E3" s="328"/>
      <c r="F3" s="328"/>
      <c r="G3" s="328"/>
      <c r="H3" s="53"/>
      <c r="J3" s="53"/>
    </row>
    <row r="4" spans="1:11" ht="143.25" customHeight="1" x14ac:dyDescent="0.25">
      <c r="A4" s="442" t="s">
        <v>591</v>
      </c>
      <c r="B4" s="442"/>
      <c r="C4" s="442"/>
      <c r="D4" s="442"/>
      <c r="E4" s="442"/>
      <c r="F4" s="442"/>
      <c r="G4" s="328"/>
      <c r="H4" s="53"/>
      <c r="J4" s="53"/>
    </row>
    <row r="5" spans="1:11" ht="12" customHeight="1" x14ac:dyDescent="0.3">
      <c r="A5" s="161"/>
      <c r="B5" s="328"/>
      <c r="C5" s="328"/>
      <c r="D5" s="328"/>
      <c r="E5" s="328"/>
      <c r="F5" s="328"/>
      <c r="G5" s="328"/>
      <c r="H5" s="59"/>
      <c r="I5" s="59"/>
      <c r="J5" s="59"/>
    </row>
    <row r="6" spans="1:11" ht="62.4" x14ac:dyDescent="0.25">
      <c r="A6" s="320" t="s">
        <v>420</v>
      </c>
      <c r="B6" s="320" t="s">
        <v>421</v>
      </c>
      <c r="C6" s="320" t="s">
        <v>430</v>
      </c>
      <c r="D6" s="320" t="s">
        <v>422</v>
      </c>
      <c r="E6" s="320" t="s">
        <v>423</v>
      </c>
      <c r="F6" s="305" t="s">
        <v>366</v>
      </c>
      <c r="H6" s="60"/>
      <c r="I6" s="60"/>
      <c r="J6" s="60"/>
      <c r="K6" s="306"/>
    </row>
    <row r="7" spans="1:11" ht="15.6" x14ac:dyDescent="0.3">
      <c r="A7" s="330" t="str">
        <f>"&lt; 25 ans (né après "&amp;SURVEY_YEAR-25&amp;" )"</f>
        <v>&lt; 25 ans (né après 1998 )</v>
      </c>
      <c r="B7" s="338"/>
      <c r="C7" s="339"/>
      <c r="D7" s="339"/>
      <c r="E7" s="339"/>
      <c r="F7" s="340">
        <f>SUM(B7:E7)</f>
        <v>0</v>
      </c>
      <c r="G7" s="75"/>
    </row>
    <row r="8" spans="1:11" ht="15.6" x14ac:dyDescent="0.3">
      <c r="A8" s="331" t="str">
        <f>"25 ans - 29 ans (nés entre "&amp;SURVEY_YEAR-29&amp;" et "&amp;SURVEY_YEAR-25&amp;" )"</f>
        <v>25 ans - 29 ans (nés entre 1994 et 1998 )</v>
      </c>
      <c r="B8" s="338"/>
      <c r="C8" s="339"/>
      <c r="D8" s="339"/>
      <c r="E8" s="339"/>
      <c r="F8" s="340">
        <f>SUM(B8:E8)</f>
        <v>0</v>
      </c>
      <c r="G8" s="75"/>
      <c r="H8" s="60"/>
      <c r="I8" s="60"/>
      <c r="J8" s="60"/>
    </row>
    <row r="9" spans="1:11" ht="15.6" x14ac:dyDescent="0.3">
      <c r="A9" s="331" t="str">
        <f>"30 ans - 34 ans (nés entre "&amp;SURVEY_YEAR-34&amp;" et "&amp;SURVEY_YEAR-30&amp;" )"</f>
        <v>30 ans - 34 ans (nés entre 1989 et 1993 )</v>
      </c>
      <c r="B9" s="338"/>
      <c r="C9" s="339"/>
      <c r="D9" s="339"/>
      <c r="E9" s="339"/>
      <c r="F9" s="340">
        <f t="shared" ref="F9:F18" si="0">SUM(B9:E9)</f>
        <v>0</v>
      </c>
      <c r="G9" s="75"/>
      <c r="H9" s="51"/>
      <c r="I9" s="51"/>
      <c r="J9" s="51"/>
    </row>
    <row r="10" spans="1:11" ht="15.6" x14ac:dyDescent="0.3">
      <c r="A10" s="331" t="str">
        <f>"35 ans - 39 ans (nés entre "&amp;SURVEY_YEAR-39&amp;" et "&amp;SURVEY_YEAR-35&amp;" )"</f>
        <v>35 ans - 39 ans (nés entre 1984 et 1988 )</v>
      </c>
      <c r="B10" s="338"/>
      <c r="C10" s="339"/>
      <c r="D10" s="339"/>
      <c r="E10" s="339"/>
      <c r="F10" s="340">
        <f t="shared" si="0"/>
        <v>0</v>
      </c>
      <c r="G10" s="75"/>
      <c r="H10" s="51"/>
      <c r="I10" s="51"/>
      <c r="J10" s="51"/>
    </row>
    <row r="11" spans="1:11" ht="15.6" x14ac:dyDescent="0.3">
      <c r="A11" s="331" t="str">
        <f>"40 ans - 44 ans (nés entre "&amp;SURVEY_YEAR-44&amp;" et "&amp;SURVEY_YEAR-40&amp;" )"</f>
        <v>40 ans - 44 ans (nés entre 1979 et 1983 )</v>
      </c>
      <c r="B11" s="338"/>
      <c r="C11" s="339"/>
      <c r="D11" s="339"/>
      <c r="E11" s="339"/>
      <c r="F11" s="340">
        <f t="shared" si="0"/>
        <v>0</v>
      </c>
      <c r="G11" s="75"/>
      <c r="H11" s="51"/>
      <c r="I11" s="51"/>
      <c r="J11" s="51"/>
    </row>
    <row r="12" spans="1:11" ht="15.6" x14ac:dyDescent="0.3">
      <c r="A12" s="331" t="str">
        <f>"45 ans - 49 ans (nés entre "&amp;SURVEY_YEAR-49&amp;" et "&amp;SURVEY_YEAR-45&amp;" )"</f>
        <v>45 ans - 49 ans (nés entre 1974 et 1978 )</v>
      </c>
      <c r="B12" s="338"/>
      <c r="C12" s="339"/>
      <c r="D12" s="339"/>
      <c r="E12" s="339"/>
      <c r="F12" s="340">
        <f t="shared" si="0"/>
        <v>0</v>
      </c>
      <c r="G12" s="75"/>
      <c r="H12" s="51"/>
      <c r="I12" s="51"/>
      <c r="J12" s="51"/>
    </row>
    <row r="13" spans="1:11" ht="15.6" x14ac:dyDescent="0.3">
      <c r="A13" s="331" t="str">
        <f>"50 ans - 54 ans (nés entre "&amp;SURVEY_YEAR-54&amp;" et "&amp;SURVEY_YEAR-50&amp;" )"</f>
        <v>50 ans - 54 ans (nés entre 1969 et 1973 )</v>
      </c>
      <c r="B13" s="338"/>
      <c r="C13" s="339"/>
      <c r="D13" s="339"/>
      <c r="E13" s="339"/>
      <c r="F13" s="340">
        <f t="shared" si="0"/>
        <v>0</v>
      </c>
      <c r="G13" s="75"/>
      <c r="H13" s="51"/>
      <c r="I13" s="51"/>
      <c r="J13" s="51"/>
    </row>
    <row r="14" spans="1:11" ht="15.6" x14ac:dyDescent="0.3">
      <c r="A14" s="331" t="str">
        <f>"55 ans - 59 ans (nés entre "&amp;SURVEY_YEAR-59&amp;" et "&amp;SURVEY_YEAR-55&amp;" )"</f>
        <v>55 ans - 59 ans (nés entre 1964 et 1968 )</v>
      </c>
      <c r="B14" s="338"/>
      <c r="C14" s="339"/>
      <c r="D14" s="339"/>
      <c r="E14" s="339"/>
      <c r="F14" s="340">
        <f t="shared" si="0"/>
        <v>0</v>
      </c>
      <c r="G14" s="75"/>
      <c r="H14" s="51"/>
      <c r="I14" s="51"/>
      <c r="J14" s="51"/>
    </row>
    <row r="15" spans="1:11" ht="15.6" x14ac:dyDescent="0.3">
      <c r="A15" s="331" t="str">
        <f>"60 ans - 62 ans (nés entre "&amp;SURVEY_YEAR-62&amp;" et "&amp;SURVEY_YEAR-60&amp;" )"</f>
        <v>60 ans - 62 ans (nés entre 1961 et 1963 )</v>
      </c>
      <c r="B15" s="338"/>
      <c r="C15" s="339"/>
      <c r="D15" s="339"/>
      <c r="E15" s="339"/>
      <c r="F15" s="340">
        <f t="shared" si="0"/>
        <v>0</v>
      </c>
      <c r="G15" s="75"/>
    </row>
    <row r="16" spans="1:11" ht="15.6" x14ac:dyDescent="0.3">
      <c r="A16" s="331" t="str">
        <f>"63 ans - 64 ans (nés entre "&amp;SURVEY_YEAR-64&amp;" et "&amp;SURVEY_YEAR-63&amp;" )"</f>
        <v>63 ans - 64 ans (nés entre 1959 et 1960 )</v>
      </c>
      <c r="B16" s="338"/>
      <c r="C16" s="339"/>
      <c r="D16" s="339"/>
      <c r="E16" s="339"/>
      <c r="F16" s="340">
        <f t="shared" si="0"/>
        <v>0</v>
      </c>
      <c r="G16" s="75"/>
      <c r="H16" s="51"/>
      <c r="I16" s="51"/>
      <c r="J16" s="51"/>
    </row>
    <row r="17" spans="1:10" ht="15.6" x14ac:dyDescent="0.3">
      <c r="A17" s="331" t="str">
        <f>"65 ans - 67 ans (nés entre "&amp;SURVEY_YEAR-67&amp;" et "&amp;SURVEY_YEAR-65&amp;" )"</f>
        <v>65 ans - 67 ans (nés entre 1956 et 1958 )</v>
      </c>
      <c r="B17" s="338"/>
      <c r="C17" s="339"/>
      <c r="D17" s="339"/>
      <c r="E17" s="339"/>
      <c r="F17" s="340">
        <f t="shared" si="0"/>
        <v>0</v>
      </c>
      <c r="G17" s="75"/>
      <c r="H17" s="51"/>
      <c r="I17" s="51"/>
      <c r="J17" s="51"/>
    </row>
    <row r="18" spans="1:10" ht="15.6" x14ac:dyDescent="0.3">
      <c r="A18" s="330" t="str">
        <f>"&gt; 67 ans (nés avant "&amp;SURVEY_YEAR-67&amp;" )"</f>
        <v>&gt; 67 ans (nés avant 1956 )</v>
      </c>
      <c r="B18" s="338"/>
      <c r="C18" s="339"/>
      <c r="D18" s="339"/>
      <c r="E18" s="339"/>
      <c r="F18" s="340">
        <f t="shared" si="0"/>
        <v>0</v>
      </c>
      <c r="G18" s="75"/>
    </row>
    <row r="19" spans="1:10" ht="31.2" x14ac:dyDescent="0.3">
      <c r="A19" s="304" t="s">
        <v>387</v>
      </c>
      <c r="B19" s="340">
        <f>SUM(B7:B18)</f>
        <v>0</v>
      </c>
      <c r="C19" s="340">
        <f t="shared" ref="C19:F19" si="1">SUM(C7:C18)</f>
        <v>0</v>
      </c>
      <c r="D19" s="340">
        <f t="shared" si="1"/>
        <v>0</v>
      </c>
      <c r="E19" s="340">
        <f t="shared" si="1"/>
        <v>0</v>
      </c>
      <c r="F19" s="340">
        <f t="shared" si="1"/>
        <v>0</v>
      </c>
      <c r="G19" s="75"/>
      <c r="H19" s="49"/>
      <c r="I19" s="49"/>
      <c r="J19" s="49"/>
    </row>
    <row r="20" spans="1:10" ht="15.6" x14ac:dyDescent="0.3">
      <c r="B20" s="332"/>
      <c r="C20" s="332"/>
      <c r="D20" s="332"/>
      <c r="E20" s="332"/>
      <c r="F20" s="333"/>
      <c r="G20" s="75"/>
      <c r="H20" s="58"/>
      <c r="I20" s="58"/>
      <c r="J20" s="58"/>
    </row>
    <row r="21" spans="1:10" ht="15.6" x14ac:dyDescent="0.3">
      <c r="A21" s="334"/>
      <c r="B21" s="334"/>
      <c r="C21" s="334"/>
      <c r="D21" s="334"/>
      <c r="E21" s="334"/>
      <c r="F21" s="334"/>
      <c r="G21" s="335"/>
    </row>
    <row r="22" spans="1:10" x14ac:dyDescent="0.25">
      <c r="A22" s="51"/>
      <c r="B22" s="51"/>
      <c r="C22" s="51"/>
      <c r="D22" s="51"/>
      <c r="E22" s="51"/>
      <c r="F22" s="51"/>
      <c r="G22" s="51"/>
    </row>
    <row r="24" spans="1:10" x14ac:dyDescent="0.25">
      <c r="B24" s="332"/>
      <c r="C24" s="332"/>
      <c r="D24" s="332"/>
      <c r="E24" s="332"/>
      <c r="F24" s="333"/>
      <c r="G24" s="333"/>
    </row>
    <row r="25" spans="1:10" x14ac:dyDescent="0.25">
      <c r="B25" s="332"/>
      <c r="C25" s="332"/>
      <c r="D25" s="332"/>
      <c r="E25" s="332"/>
      <c r="F25" s="333"/>
      <c r="G25" s="333"/>
    </row>
    <row r="26" spans="1:10" x14ac:dyDescent="0.25">
      <c r="B26" s="332"/>
      <c r="C26" s="332"/>
      <c r="D26" s="332"/>
      <c r="E26" s="332"/>
      <c r="F26" s="333"/>
      <c r="G26" s="333"/>
    </row>
    <row r="27" spans="1:10" x14ac:dyDescent="0.25">
      <c r="B27" s="332"/>
      <c r="C27" s="332"/>
      <c r="D27" s="332"/>
      <c r="E27" s="332"/>
      <c r="F27" s="333"/>
      <c r="G27" s="333"/>
    </row>
    <row r="28" spans="1:10" x14ac:dyDescent="0.25">
      <c r="B28" s="332"/>
      <c r="C28" s="332"/>
      <c r="D28" s="332"/>
      <c r="E28" s="332"/>
      <c r="F28" s="333"/>
      <c r="G28" s="333"/>
    </row>
    <row r="29" spans="1:10" x14ac:dyDescent="0.25">
      <c r="B29" s="332"/>
      <c r="C29" s="332"/>
      <c r="D29" s="332"/>
      <c r="E29" s="332"/>
      <c r="F29" s="333"/>
      <c r="G29" s="333"/>
    </row>
    <row r="30" spans="1:10" x14ac:dyDescent="0.25">
      <c r="B30" s="332"/>
      <c r="C30" s="332"/>
      <c r="D30" s="332"/>
      <c r="E30" s="332"/>
      <c r="F30" s="333"/>
      <c r="G30" s="333"/>
    </row>
    <row r="31" spans="1:10" x14ac:dyDescent="0.25">
      <c r="B31" s="332"/>
      <c r="C31" s="332"/>
      <c r="D31" s="332"/>
      <c r="E31" s="332"/>
      <c r="F31" s="333"/>
      <c r="G31" s="333"/>
    </row>
    <row r="32" spans="1:10" x14ac:dyDescent="0.25">
      <c r="B32" s="332"/>
      <c r="C32" s="332"/>
      <c r="D32" s="332"/>
      <c r="E32" s="332"/>
      <c r="F32" s="333"/>
      <c r="G32" s="333"/>
    </row>
    <row r="33" spans="2:7" x14ac:dyDescent="0.25">
      <c r="B33" s="332"/>
      <c r="C33" s="332"/>
      <c r="D33" s="332"/>
      <c r="E33" s="332"/>
      <c r="F33" s="333"/>
      <c r="G33" s="333"/>
    </row>
    <row r="34" spans="2:7" x14ac:dyDescent="0.25">
      <c r="B34" s="332"/>
      <c r="C34" s="332"/>
      <c r="D34" s="332"/>
      <c r="E34" s="332"/>
      <c r="F34" s="333"/>
      <c r="G34" s="333"/>
    </row>
    <row r="35" spans="2:7" x14ac:dyDescent="0.25">
      <c r="B35" s="332"/>
      <c r="C35" s="332"/>
      <c r="D35" s="332"/>
      <c r="E35" s="332"/>
      <c r="F35" s="333"/>
      <c r="G35" s="333"/>
    </row>
    <row r="36" spans="2:7" x14ac:dyDescent="0.25">
      <c r="B36" s="332"/>
      <c r="C36" s="332"/>
      <c r="D36" s="332"/>
      <c r="E36" s="332"/>
      <c r="F36" s="333"/>
      <c r="G36" s="333"/>
    </row>
    <row r="37" spans="2:7" x14ac:dyDescent="0.25">
      <c r="B37" s="332"/>
      <c r="C37" s="332"/>
      <c r="D37" s="332"/>
      <c r="E37" s="332"/>
      <c r="F37" s="333"/>
      <c r="G37" s="333"/>
    </row>
    <row r="38" spans="2:7" x14ac:dyDescent="0.25">
      <c r="B38" s="332"/>
      <c r="C38" s="332"/>
      <c r="D38" s="332"/>
      <c r="E38" s="332"/>
      <c r="F38" s="333"/>
      <c r="G38" s="333"/>
    </row>
    <row r="39" spans="2:7" x14ac:dyDescent="0.25">
      <c r="B39" s="332"/>
      <c r="C39" s="332"/>
      <c r="D39" s="332"/>
      <c r="E39" s="332"/>
      <c r="F39" s="333"/>
      <c r="G39" s="333"/>
    </row>
    <row r="40" spans="2:7" x14ac:dyDescent="0.25">
      <c r="B40" s="332"/>
      <c r="C40" s="332"/>
      <c r="D40" s="332"/>
      <c r="E40" s="332"/>
      <c r="F40" s="333"/>
      <c r="G40" s="333"/>
    </row>
    <row r="41" spans="2:7" x14ac:dyDescent="0.25">
      <c r="B41" s="332"/>
      <c r="C41" s="332"/>
      <c r="D41" s="332"/>
      <c r="E41" s="332"/>
      <c r="F41" s="333"/>
      <c r="G41" s="333"/>
    </row>
    <row r="42" spans="2:7" x14ac:dyDescent="0.25">
      <c r="B42" s="332"/>
      <c r="C42" s="332"/>
      <c r="D42" s="332"/>
      <c r="E42" s="332"/>
      <c r="F42" s="333"/>
      <c r="G42" s="333"/>
    </row>
    <row r="43" spans="2:7" x14ac:dyDescent="0.25">
      <c r="B43" s="332"/>
      <c r="C43" s="332"/>
      <c r="D43" s="332"/>
      <c r="E43" s="332"/>
      <c r="F43" s="333"/>
      <c r="G43" s="333"/>
    </row>
    <row r="44" spans="2:7" x14ac:dyDescent="0.25">
      <c r="B44" s="332"/>
      <c r="C44" s="332"/>
      <c r="D44" s="332"/>
      <c r="E44" s="332"/>
      <c r="F44" s="333"/>
      <c r="G44" s="333"/>
    </row>
    <row r="45" spans="2:7" x14ac:dyDescent="0.25">
      <c r="B45" s="332"/>
      <c r="C45" s="332"/>
      <c r="D45" s="332"/>
      <c r="E45" s="332"/>
      <c r="F45" s="333"/>
      <c r="G45" s="333"/>
    </row>
    <row r="46" spans="2:7" x14ac:dyDescent="0.25">
      <c r="B46" s="332"/>
      <c r="C46" s="332"/>
      <c r="D46" s="332"/>
      <c r="E46" s="332"/>
      <c r="F46" s="333"/>
      <c r="G46" s="333"/>
    </row>
    <row r="47" spans="2:7" x14ac:dyDescent="0.25">
      <c r="B47" s="332"/>
      <c r="C47" s="332"/>
      <c r="D47" s="332"/>
      <c r="E47" s="332"/>
      <c r="F47" s="333"/>
      <c r="G47" s="333"/>
    </row>
    <row r="48" spans="2:7" x14ac:dyDescent="0.25">
      <c r="B48" s="332"/>
      <c r="C48" s="332"/>
      <c r="D48" s="332"/>
      <c r="E48" s="332"/>
      <c r="F48" s="333"/>
      <c r="G48" s="333"/>
    </row>
    <row r="49" spans="2:7" x14ac:dyDescent="0.25">
      <c r="B49" s="332"/>
      <c r="C49" s="332"/>
      <c r="D49" s="332"/>
      <c r="E49" s="332"/>
      <c r="F49" s="333"/>
      <c r="G49" s="333"/>
    </row>
    <row r="50" spans="2:7" x14ac:dyDescent="0.25">
      <c r="B50" s="332"/>
      <c r="C50" s="332"/>
      <c r="D50" s="332"/>
      <c r="E50" s="332"/>
      <c r="F50" s="333"/>
      <c r="G50" s="333"/>
    </row>
    <row r="51" spans="2:7" x14ac:dyDescent="0.25">
      <c r="B51" s="332"/>
      <c r="C51" s="332"/>
      <c r="D51" s="332"/>
      <c r="E51" s="332"/>
      <c r="F51" s="333"/>
      <c r="G51" s="333"/>
    </row>
    <row r="52" spans="2:7" x14ac:dyDescent="0.25">
      <c r="B52" s="332"/>
      <c r="C52" s="332"/>
      <c r="D52" s="332"/>
      <c r="E52" s="332"/>
      <c r="F52" s="333"/>
      <c r="G52" s="333"/>
    </row>
    <row r="53" spans="2:7" x14ac:dyDescent="0.25">
      <c r="B53" s="332"/>
      <c r="C53" s="332"/>
      <c r="D53" s="332"/>
      <c r="E53" s="332"/>
      <c r="F53" s="333"/>
      <c r="G53" s="333"/>
    </row>
    <row r="54" spans="2:7" x14ac:dyDescent="0.25">
      <c r="B54" s="332"/>
      <c r="C54" s="332"/>
      <c r="D54" s="332"/>
      <c r="E54" s="332"/>
      <c r="F54" s="333"/>
      <c r="G54" s="333"/>
    </row>
    <row r="55" spans="2:7" x14ac:dyDescent="0.25">
      <c r="B55" s="332"/>
      <c r="C55" s="332"/>
      <c r="D55" s="332"/>
      <c r="E55" s="332"/>
      <c r="F55" s="333"/>
      <c r="G55" s="333"/>
    </row>
    <row r="56" spans="2:7" x14ac:dyDescent="0.25">
      <c r="B56" s="332"/>
      <c r="C56" s="332"/>
      <c r="D56" s="332"/>
      <c r="E56" s="332"/>
      <c r="F56" s="333"/>
      <c r="G56" s="333"/>
    </row>
    <row r="57" spans="2:7" x14ac:dyDescent="0.25">
      <c r="B57" s="332"/>
      <c r="C57" s="332"/>
      <c r="D57" s="332"/>
      <c r="E57" s="332"/>
      <c r="F57" s="333"/>
      <c r="G57" s="333"/>
    </row>
    <row r="58" spans="2:7" x14ac:dyDescent="0.25">
      <c r="B58" s="332"/>
      <c r="C58" s="332"/>
      <c r="D58" s="332"/>
      <c r="E58" s="332"/>
      <c r="F58" s="333"/>
      <c r="G58" s="333"/>
    </row>
    <row r="59" spans="2:7" x14ac:dyDescent="0.25">
      <c r="B59" s="332"/>
      <c r="C59" s="332"/>
      <c r="D59" s="332"/>
      <c r="E59" s="332"/>
      <c r="F59" s="333"/>
      <c r="G59" s="333"/>
    </row>
    <row r="60" spans="2:7" x14ac:dyDescent="0.25">
      <c r="B60" s="332"/>
      <c r="C60" s="332"/>
      <c r="D60" s="332"/>
      <c r="E60" s="332"/>
      <c r="F60" s="333"/>
      <c r="G60" s="333"/>
    </row>
    <row r="61" spans="2:7" x14ac:dyDescent="0.25">
      <c r="B61" s="332"/>
      <c r="C61" s="332"/>
      <c r="D61" s="332"/>
      <c r="E61" s="332"/>
      <c r="F61" s="333"/>
      <c r="G61" s="333"/>
    </row>
    <row r="62" spans="2:7" x14ac:dyDescent="0.25">
      <c r="B62" s="332"/>
      <c r="C62" s="332"/>
      <c r="D62" s="332"/>
      <c r="E62" s="332"/>
      <c r="F62" s="333"/>
      <c r="G62" s="333"/>
    </row>
    <row r="63" spans="2:7" x14ac:dyDescent="0.25">
      <c r="B63" s="332"/>
      <c r="C63" s="332"/>
      <c r="D63" s="332"/>
      <c r="E63" s="332"/>
      <c r="F63" s="333"/>
      <c r="G63" s="333"/>
    </row>
    <row r="64" spans="2:7" x14ac:dyDescent="0.25">
      <c r="B64" s="332"/>
      <c r="C64" s="332"/>
      <c r="D64" s="332"/>
      <c r="E64" s="332"/>
      <c r="F64" s="333"/>
      <c r="G64" s="333"/>
    </row>
    <row r="65" spans="2:7" x14ac:dyDescent="0.25">
      <c r="B65" s="336"/>
      <c r="C65" s="336"/>
      <c r="D65" s="336"/>
      <c r="E65" s="336"/>
      <c r="F65" s="337"/>
      <c r="G65" s="337"/>
    </row>
    <row r="66" spans="2:7" x14ac:dyDescent="0.25">
      <c r="B66" s="336"/>
      <c r="C66" s="336"/>
      <c r="D66" s="336"/>
      <c r="E66" s="336"/>
      <c r="F66" s="337"/>
      <c r="G66" s="337"/>
    </row>
    <row r="67" spans="2:7" x14ac:dyDescent="0.25">
      <c r="B67" s="336"/>
      <c r="C67" s="336"/>
      <c r="D67" s="336"/>
      <c r="E67" s="336"/>
      <c r="F67" s="337"/>
      <c r="G67" s="337"/>
    </row>
    <row r="68" spans="2:7" x14ac:dyDescent="0.25">
      <c r="B68" s="336"/>
      <c r="C68" s="336"/>
      <c r="D68" s="336"/>
      <c r="E68" s="336"/>
      <c r="F68" s="337"/>
      <c r="G68" s="337"/>
    </row>
    <row r="69" spans="2:7" x14ac:dyDescent="0.25">
      <c r="B69" s="336"/>
      <c r="C69" s="336"/>
      <c r="D69" s="336"/>
      <c r="E69" s="336"/>
      <c r="F69" s="337"/>
      <c r="G69" s="337"/>
    </row>
    <row r="70" spans="2:7" x14ac:dyDescent="0.25">
      <c r="B70" s="336"/>
      <c r="C70" s="336"/>
      <c r="D70" s="336"/>
      <c r="E70" s="336"/>
      <c r="F70" s="337"/>
      <c r="G70" s="337"/>
    </row>
    <row r="71" spans="2:7" x14ac:dyDescent="0.25">
      <c r="B71" s="336"/>
      <c r="C71" s="336"/>
      <c r="D71" s="336"/>
      <c r="E71" s="336"/>
      <c r="F71" s="337"/>
      <c r="G71" s="337"/>
    </row>
    <row r="72" spans="2:7" x14ac:dyDescent="0.25">
      <c r="B72" s="336"/>
      <c r="C72" s="336"/>
      <c r="D72" s="336"/>
      <c r="E72" s="336"/>
      <c r="F72" s="337"/>
      <c r="G72" s="337"/>
    </row>
    <row r="73" spans="2:7" x14ac:dyDescent="0.25">
      <c r="B73" s="336"/>
      <c r="C73" s="336"/>
      <c r="D73" s="336"/>
      <c r="E73" s="336"/>
      <c r="F73" s="337"/>
      <c r="G73" s="337"/>
    </row>
    <row r="74" spans="2:7" x14ac:dyDescent="0.25">
      <c r="B74" s="336"/>
      <c r="C74" s="336"/>
      <c r="D74" s="336"/>
      <c r="E74" s="336"/>
      <c r="F74" s="337"/>
      <c r="G74" s="337"/>
    </row>
  </sheetData>
  <mergeCells count="2">
    <mergeCell ref="A2:G2"/>
    <mergeCell ref="A4:F4"/>
  </mergeCells>
  <conditionalFormatting sqref="D6:E6">
    <cfRule type="cellIs" dxfId="19" priority="1" operator="equal">
      <formula>""</formula>
    </cfRule>
  </conditionalFormatting>
  <conditionalFormatting sqref="B6:C6">
    <cfRule type="cellIs" dxfId="18" priority="2" operator="equal">
      <formula>""</formula>
    </cfRule>
  </conditionalFormatting>
  <printOptions horizontalCentered="1"/>
  <pageMargins left="0.23622047244094491" right="0.59055118110236227" top="0.39370078740157483" bottom="0.78740157480314965" header="0.39370078740157483" footer="0.55118110236220474"/>
  <pageSetup paperSize="9" scale="23" orientation="portrait" r:id="rId1"/>
  <headerFooter alignWithMargins="0">
    <oddFooter>&amp;L&amp;8&amp;A&amp;R&amp;8R&amp;&amp;D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I67"/>
  <sheetViews>
    <sheetView showGridLines="0" zoomScale="75" zoomScaleNormal="75" workbookViewId="0">
      <pane xSplit="7" ySplit="2" topLeftCell="H3" activePane="bottomRight" state="frozen"/>
      <selection pane="topRight" activeCell="J1" sqref="J1"/>
      <selection pane="bottomLeft" activeCell="A3" sqref="A3"/>
      <selection pane="bottomRight" activeCell="J24" sqref="J24"/>
    </sheetView>
  </sheetViews>
  <sheetFormatPr baseColWidth="10" defaultColWidth="11.44140625" defaultRowHeight="15" x14ac:dyDescent="0.25"/>
  <cols>
    <col min="1" max="1" width="47.6640625" style="47" customWidth="1"/>
    <col min="2" max="6" width="20.6640625" style="47" customWidth="1"/>
    <col min="7" max="7" width="12.88671875" style="47" customWidth="1"/>
    <col min="8" max="8" width="3.33203125" style="48" customWidth="1"/>
    <col min="9" max="9" width="3.109375" style="48" customWidth="1"/>
    <col min="10" max="16384" width="11.44140625" style="47"/>
  </cols>
  <sheetData>
    <row r="1" spans="1:9" ht="15.6" x14ac:dyDescent="0.25">
      <c r="A1" s="45"/>
      <c r="B1" s="46"/>
      <c r="G1" s="276"/>
    </row>
    <row r="2" spans="1:9" ht="39.6" customHeight="1" x14ac:dyDescent="0.25">
      <c r="A2" s="477" t="str">
        <f>"Répartition des personnels titulaires par tranche d'âge et par sexe en personne physique (PP) au 31/12/" &amp; SURVEY_YEAR &amp; " "</f>
        <v xml:space="preserve">Répartition des personnels titulaires par tranche d'âge et par sexe en personne physique (PP) au 31/12/2023 </v>
      </c>
      <c r="B2" s="478"/>
      <c r="C2" s="478"/>
      <c r="D2" s="478"/>
      <c r="E2" s="478"/>
      <c r="F2" s="478"/>
      <c r="G2" s="478"/>
      <c r="H2" s="49"/>
      <c r="I2" s="49"/>
    </row>
    <row r="3" spans="1:9" ht="15.6" customHeight="1" x14ac:dyDescent="0.25">
      <c r="A3" s="462" t="str">
        <f>"Femmes en Personnes Physiques* (PP) au 31/12/" &amp; SURVEY_YEAR</f>
        <v>Femmes en Personnes Physiques* (PP) au 31/12/2023</v>
      </c>
      <c r="B3" s="462"/>
      <c r="C3" s="462"/>
      <c r="D3" s="462"/>
      <c r="E3" s="462"/>
      <c r="F3" s="462"/>
      <c r="G3" s="328"/>
      <c r="H3" s="59"/>
      <c r="I3" s="59"/>
    </row>
    <row r="4" spans="1:9" ht="143.25" customHeight="1" x14ac:dyDescent="0.25">
      <c r="A4" s="442" t="s">
        <v>591</v>
      </c>
      <c r="B4" s="442"/>
      <c r="C4" s="442"/>
      <c r="D4" s="442"/>
      <c r="E4" s="442"/>
      <c r="F4" s="442"/>
      <c r="G4" s="328"/>
      <c r="H4" s="59"/>
      <c r="I4" s="59"/>
    </row>
    <row r="5" spans="1:9" ht="63" customHeight="1" x14ac:dyDescent="0.25">
      <c r="A5" s="320" t="s">
        <v>420</v>
      </c>
      <c r="B5" s="320" t="s">
        <v>421</v>
      </c>
      <c r="C5" s="320" t="s">
        <v>430</v>
      </c>
      <c r="D5" s="320" t="s">
        <v>422</v>
      </c>
      <c r="E5" s="320" t="s">
        <v>423</v>
      </c>
      <c r="F5" s="305" t="s">
        <v>366</v>
      </c>
      <c r="H5" s="60"/>
      <c r="I5" s="60"/>
    </row>
    <row r="6" spans="1:9" ht="15.6" x14ac:dyDescent="0.3">
      <c r="A6" s="330" t="str">
        <f>"&lt; 25 ans (né après "&amp;SURVEY_YEAR-25&amp;" )"</f>
        <v>&lt; 25 ans (né après 1998 )</v>
      </c>
      <c r="B6" s="338"/>
      <c r="C6" s="339"/>
      <c r="D6" s="339"/>
      <c r="E6" s="339"/>
      <c r="F6" s="340">
        <f>SUM(B6:E6)</f>
        <v>0</v>
      </c>
      <c r="G6" s="75"/>
      <c r="H6" s="51"/>
      <c r="I6" s="51"/>
    </row>
    <row r="7" spans="1:9" ht="15.6" x14ac:dyDescent="0.3">
      <c r="A7" s="331" t="str">
        <f>"25 ans - 29 ans (nés entre "&amp;SURVEY_YEAR-29&amp;" et "&amp;SURVEY_YEAR-25&amp;" )"</f>
        <v>25 ans - 29 ans (nés entre 1994 et 1998 )</v>
      </c>
      <c r="B7" s="338"/>
      <c r="C7" s="339"/>
      <c r="D7" s="339"/>
      <c r="E7" s="339"/>
      <c r="F7" s="340">
        <f>SUM(B7:E7)</f>
        <v>0</v>
      </c>
      <c r="G7" s="75"/>
      <c r="H7" s="51"/>
      <c r="I7" s="51"/>
    </row>
    <row r="8" spans="1:9" ht="15.6" x14ac:dyDescent="0.3">
      <c r="A8" s="331" t="str">
        <f>"30 ans - 34 ans (nés entre "&amp;SURVEY_YEAR-34&amp;" et "&amp;SURVEY_YEAR-30&amp;" )"</f>
        <v>30 ans - 34 ans (nés entre 1989 et 1993 )</v>
      </c>
      <c r="B8" s="338"/>
      <c r="C8" s="339"/>
      <c r="D8" s="339"/>
      <c r="E8" s="339"/>
      <c r="F8" s="340">
        <f t="shared" ref="F8:F17" si="0">SUM(B8:E8)</f>
        <v>0</v>
      </c>
      <c r="G8" s="75"/>
      <c r="H8" s="51"/>
      <c r="I8" s="51"/>
    </row>
    <row r="9" spans="1:9" ht="15.6" x14ac:dyDescent="0.3">
      <c r="A9" s="331" t="str">
        <f>"35 ans - 39 ans (nés entre "&amp;SURVEY_YEAR-39&amp;" et "&amp;SURVEY_YEAR-35&amp;" )"</f>
        <v>35 ans - 39 ans (nés entre 1984 et 1988 )</v>
      </c>
      <c r="B9" s="338"/>
      <c r="C9" s="339"/>
      <c r="D9" s="339"/>
      <c r="E9" s="339"/>
      <c r="F9" s="340">
        <f t="shared" si="0"/>
        <v>0</v>
      </c>
      <c r="G9" s="75"/>
      <c r="H9" s="51"/>
      <c r="I9" s="51"/>
    </row>
    <row r="10" spans="1:9" ht="15.6" x14ac:dyDescent="0.3">
      <c r="A10" s="331" t="str">
        <f>"40 ans - 44 ans (nés entre "&amp;SURVEY_YEAR-44&amp;" et "&amp;SURVEY_YEAR-40&amp;" )"</f>
        <v>40 ans - 44 ans (nés entre 1979 et 1983 )</v>
      </c>
      <c r="B10" s="338"/>
      <c r="C10" s="339"/>
      <c r="D10" s="339"/>
      <c r="E10" s="339"/>
      <c r="F10" s="340">
        <f t="shared" si="0"/>
        <v>0</v>
      </c>
      <c r="G10" s="75"/>
      <c r="H10" s="51"/>
      <c r="I10" s="51"/>
    </row>
    <row r="11" spans="1:9" ht="15.6" x14ac:dyDescent="0.3">
      <c r="A11" s="331" t="str">
        <f>"45 ans - 49 ans (nés entre "&amp;SURVEY_YEAR-49&amp;" et "&amp;SURVEY_YEAR-45&amp;" )"</f>
        <v>45 ans - 49 ans (nés entre 1974 et 1978 )</v>
      </c>
      <c r="B11" s="338"/>
      <c r="C11" s="339"/>
      <c r="D11" s="339"/>
      <c r="E11" s="339"/>
      <c r="F11" s="340">
        <f t="shared" si="0"/>
        <v>0</v>
      </c>
      <c r="G11" s="75"/>
      <c r="H11" s="51"/>
      <c r="I11" s="51"/>
    </row>
    <row r="12" spans="1:9" ht="15.6" x14ac:dyDescent="0.3">
      <c r="A12" s="331" t="str">
        <f>"50 ans - 54 ans (nés entre "&amp;SURVEY_YEAR-54&amp;" et "&amp;SURVEY_YEAR-50&amp;" )"</f>
        <v>50 ans - 54 ans (nés entre 1969 et 1973 )</v>
      </c>
      <c r="B12" s="338"/>
      <c r="C12" s="339"/>
      <c r="D12" s="339"/>
      <c r="E12" s="339"/>
      <c r="F12" s="340">
        <f t="shared" si="0"/>
        <v>0</v>
      </c>
      <c r="G12" s="75"/>
    </row>
    <row r="13" spans="1:9" ht="15.6" x14ac:dyDescent="0.3">
      <c r="A13" s="331" t="str">
        <f>"55 ans - 59 ans (nés entre "&amp;SURVEY_YEAR-59&amp;" et "&amp;SURVEY_YEAR-55&amp;" )"</f>
        <v>55 ans - 59 ans (nés entre 1964 et 1968 )</v>
      </c>
      <c r="B13" s="338"/>
      <c r="C13" s="339"/>
      <c r="D13" s="339"/>
      <c r="E13" s="339"/>
      <c r="F13" s="340">
        <f t="shared" si="0"/>
        <v>0</v>
      </c>
      <c r="G13" s="75"/>
      <c r="H13" s="61"/>
      <c r="I13" s="61"/>
    </row>
    <row r="14" spans="1:9" ht="15.6" x14ac:dyDescent="0.3">
      <c r="A14" s="331" t="str">
        <f>"60 ans - 62 ans (nés entre "&amp;SURVEY_YEAR-62&amp;" et "&amp;SURVEY_YEAR-60&amp;" )"</f>
        <v>60 ans - 62 ans (nés entre 1961 et 1963 )</v>
      </c>
      <c r="B14" s="338"/>
      <c r="C14" s="339"/>
      <c r="D14" s="339"/>
      <c r="E14" s="339"/>
      <c r="F14" s="340">
        <f t="shared" si="0"/>
        <v>0</v>
      </c>
      <c r="G14" s="75"/>
    </row>
    <row r="15" spans="1:9" ht="15.6" x14ac:dyDescent="0.3">
      <c r="A15" s="331" t="str">
        <f>"63 ans - 64 ans (nés entre "&amp;SURVEY_YEAR-64&amp;" et "&amp;SURVEY_YEAR-63&amp;" )"</f>
        <v>63 ans - 64 ans (nés entre 1959 et 1960 )</v>
      </c>
      <c r="B15" s="338"/>
      <c r="C15" s="339"/>
      <c r="D15" s="339"/>
      <c r="E15" s="339"/>
      <c r="F15" s="340">
        <f t="shared" si="0"/>
        <v>0</v>
      </c>
      <c r="G15" s="75"/>
    </row>
    <row r="16" spans="1:9" ht="15.6" x14ac:dyDescent="0.3">
      <c r="A16" s="331" t="str">
        <f>"65 ans - 67 ans (nés entre "&amp;SURVEY_YEAR-67&amp;" et "&amp;SURVEY_YEAR-65&amp;" )"</f>
        <v>65 ans - 67 ans (nés entre 1956 et 1958 )</v>
      </c>
      <c r="B16" s="338"/>
      <c r="C16" s="339"/>
      <c r="D16" s="339"/>
      <c r="E16" s="339"/>
      <c r="F16" s="340">
        <f t="shared" si="0"/>
        <v>0</v>
      </c>
      <c r="G16" s="75"/>
    </row>
    <row r="17" spans="1:7" ht="15.6" x14ac:dyDescent="0.3">
      <c r="A17" s="330" t="str">
        <f>"&gt; 67 ans (nés avant "&amp;SURVEY_YEAR-67&amp;" )"</f>
        <v>&gt; 67 ans (nés avant 1956 )</v>
      </c>
      <c r="B17" s="338"/>
      <c r="C17" s="339"/>
      <c r="D17" s="339"/>
      <c r="E17" s="339"/>
      <c r="F17" s="340">
        <f t="shared" si="0"/>
        <v>0</v>
      </c>
      <c r="G17" s="75"/>
    </row>
    <row r="18" spans="1:7" ht="31.2" x14ac:dyDescent="0.3">
      <c r="A18" s="304" t="s">
        <v>388</v>
      </c>
      <c r="B18" s="340">
        <f>SUM(B6:B17)</f>
        <v>0</v>
      </c>
      <c r="C18" s="340">
        <f t="shared" ref="C18:F18" si="1">SUM(C6:C17)</f>
        <v>0</v>
      </c>
      <c r="D18" s="340">
        <f t="shared" si="1"/>
        <v>0</v>
      </c>
      <c r="E18" s="340">
        <f t="shared" si="1"/>
        <v>0</v>
      </c>
      <c r="F18" s="340">
        <f t="shared" si="1"/>
        <v>0</v>
      </c>
      <c r="G18" s="75"/>
    </row>
    <row r="19" spans="1:7" ht="15.6" x14ac:dyDescent="0.3">
      <c r="A19" s="334"/>
      <c r="B19" s="334"/>
      <c r="C19" s="334"/>
      <c r="D19" s="334"/>
      <c r="E19" s="334"/>
      <c r="F19" s="334"/>
      <c r="G19" s="334"/>
    </row>
    <row r="20" spans="1:7" x14ac:dyDescent="0.25">
      <c r="B20" s="332"/>
      <c r="C20" s="332"/>
      <c r="D20" s="332"/>
      <c r="E20" s="332"/>
      <c r="F20" s="333"/>
      <c r="G20" s="333"/>
    </row>
    <row r="21" spans="1:7" x14ac:dyDescent="0.25">
      <c r="B21" s="332"/>
      <c r="C21" s="332"/>
      <c r="D21" s="332"/>
      <c r="E21" s="332"/>
      <c r="F21" s="333"/>
      <c r="G21" s="333"/>
    </row>
    <row r="22" spans="1:7" x14ac:dyDescent="0.25">
      <c r="B22" s="332"/>
      <c r="C22" s="332"/>
      <c r="D22" s="332"/>
      <c r="E22" s="332"/>
      <c r="F22" s="333"/>
      <c r="G22" s="333"/>
    </row>
    <row r="23" spans="1:7" x14ac:dyDescent="0.25">
      <c r="B23" s="332"/>
      <c r="C23" s="332"/>
      <c r="D23" s="332"/>
      <c r="E23" s="332"/>
      <c r="F23" s="333"/>
      <c r="G23" s="333"/>
    </row>
    <row r="24" spans="1:7" x14ac:dyDescent="0.25">
      <c r="B24" s="332"/>
      <c r="C24" s="332"/>
      <c r="D24" s="332"/>
      <c r="E24" s="332"/>
      <c r="F24" s="333"/>
      <c r="G24" s="333"/>
    </row>
    <row r="25" spans="1:7" x14ac:dyDescent="0.25">
      <c r="B25" s="332"/>
      <c r="C25" s="332"/>
      <c r="D25" s="332"/>
      <c r="E25" s="332"/>
      <c r="F25" s="333"/>
      <c r="G25" s="333"/>
    </row>
    <row r="26" spans="1:7" x14ac:dyDescent="0.25">
      <c r="B26" s="332"/>
      <c r="C26" s="332"/>
      <c r="D26" s="332"/>
      <c r="E26" s="332"/>
      <c r="F26" s="333"/>
      <c r="G26" s="333"/>
    </row>
    <row r="27" spans="1:7" x14ac:dyDescent="0.25">
      <c r="B27" s="332"/>
      <c r="C27" s="332"/>
      <c r="D27" s="332"/>
      <c r="E27" s="332"/>
      <c r="F27" s="333"/>
      <c r="G27" s="333"/>
    </row>
    <row r="28" spans="1:7" x14ac:dyDescent="0.25">
      <c r="B28" s="332"/>
      <c r="C28" s="332"/>
      <c r="D28" s="332"/>
      <c r="E28" s="332"/>
      <c r="F28" s="333"/>
      <c r="G28" s="333"/>
    </row>
    <row r="29" spans="1:7" x14ac:dyDescent="0.25">
      <c r="B29" s="332"/>
      <c r="C29" s="332"/>
      <c r="D29" s="332"/>
      <c r="E29" s="332"/>
      <c r="F29" s="333"/>
      <c r="G29" s="333"/>
    </row>
    <row r="30" spans="1:7" x14ac:dyDescent="0.25">
      <c r="B30" s="332"/>
      <c r="C30" s="332"/>
      <c r="D30" s="332"/>
      <c r="E30" s="332"/>
      <c r="F30" s="333"/>
      <c r="G30" s="333"/>
    </row>
    <row r="31" spans="1:7" x14ac:dyDescent="0.25">
      <c r="B31" s="332"/>
      <c r="C31" s="332"/>
      <c r="D31" s="332"/>
      <c r="E31" s="332"/>
      <c r="F31" s="333"/>
      <c r="G31" s="333"/>
    </row>
    <row r="32" spans="1:7" x14ac:dyDescent="0.25">
      <c r="B32" s="332"/>
      <c r="C32" s="332"/>
      <c r="D32" s="332"/>
      <c r="E32" s="332"/>
      <c r="F32" s="333"/>
      <c r="G32" s="333"/>
    </row>
    <row r="33" spans="2:7" x14ac:dyDescent="0.25">
      <c r="B33" s="332"/>
      <c r="C33" s="332"/>
      <c r="D33" s="332"/>
      <c r="E33" s="332"/>
      <c r="F33" s="333"/>
      <c r="G33" s="333"/>
    </row>
    <row r="34" spans="2:7" x14ac:dyDescent="0.25">
      <c r="B34" s="332"/>
      <c r="C34" s="332"/>
      <c r="D34" s="332"/>
      <c r="E34" s="332"/>
      <c r="F34" s="333"/>
      <c r="G34" s="333"/>
    </row>
    <row r="35" spans="2:7" x14ac:dyDescent="0.25">
      <c r="B35" s="332"/>
      <c r="C35" s="332"/>
      <c r="D35" s="332"/>
      <c r="E35" s="332"/>
      <c r="F35" s="333"/>
      <c r="G35" s="333"/>
    </row>
    <row r="36" spans="2:7" x14ac:dyDescent="0.25">
      <c r="B36" s="332"/>
      <c r="C36" s="332"/>
      <c r="D36" s="332"/>
      <c r="E36" s="332"/>
      <c r="F36" s="333"/>
      <c r="G36" s="333"/>
    </row>
    <row r="37" spans="2:7" x14ac:dyDescent="0.25">
      <c r="B37" s="332"/>
      <c r="C37" s="332"/>
      <c r="D37" s="332"/>
      <c r="E37" s="332"/>
      <c r="F37" s="333"/>
      <c r="G37" s="333"/>
    </row>
    <row r="38" spans="2:7" x14ac:dyDescent="0.25">
      <c r="B38" s="332"/>
      <c r="C38" s="332"/>
      <c r="D38" s="332"/>
      <c r="E38" s="332"/>
      <c r="F38" s="333"/>
      <c r="G38" s="333"/>
    </row>
    <row r="39" spans="2:7" x14ac:dyDescent="0.25">
      <c r="B39" s="332"/>
      <c r="C39" s="332"/>
      <c r="D39" s="332"/>
      <c r="E39" s="332"/>
      <c r="F39" s="333"/>
      <c r="G39" s="333"/>
    </row>
    <row r="40" spans="2:7" x14ac:dyDescent="0.25">
      <c r="B40" s="332"/>
      <c r="C40" s="332"/>
      <c r="D40" s="332"/>
      <c r="E40" s="332"/>
      <c r="F40" s="333"/>
      <c r="G40" s="333"/>
    </row>
    <row r="41" spans="2:7" x14ac:dyDescent="0.25">
      <c r="B41" s="332"/>
      <c r="C41" s="332"/>
      <c r="D41" s="332"/>
      <c r="E41" s="332"/>
      <c r="F41" s="333"/>
      <c r="G41" s="333"/>
    </row>
    <row r="42" spans="2:7" x14ac:dyDescent="0.25">
      <c r="B42" s="332"/>
      <c r="C42" s="332"/>
      <c r="D42" s="332"/>
      <c r="E42" s="332"/>
      <c r="F42" s="333"/>
      <c r="G42" s="333"/>
    </row>
    <row r="43" spans="2:7" x14ac:dyDescent="0.25">
      <c r="B43" s="332"/>
      <c r="C43" s="332"/>
      <c r="D43" s="332"/>
      <c r="E43" s="332"/>
      <c r="F43" s="333"/>
      <c r="G43" s="333"/>
    </row>
    <row r="44" spans="2:7" x14ac:dyDescent="0.25">
      <c r="B44" s="332"/>
      <c r="C44" s="332"/>
      <c r="D44" s="332"/>
      <c r="E44" s="332"/>
      <c r="F44" s="333"/>
      <c r="G44" s="333"/>
    </row>
    <row r="45" spans="2:7" x14ac:dyDescent="0.25">
      <c r="B45" s="332"/>
      <c r="C45" s="332"/>
      <c r="D45" s="332"/>
      <c r="E45" s="332"/>
      <c r="F45" s="333"/>
      <c r="G45" s="333"/>
    </row>
    <row r="46" spans="2:7" x14ac:dyDescent="0.25">
      <c r="B46" s="332"/>
      <c r="C46" s="332"/>
      <c r="D46" s="332"/>
      <c r="E46" s="332"/>
      <c r="F46" s="333"/>
      <c r="G46" s="333"/>
    </row>
    <row r="47" spans="2:7" x14ac:dyDescent="0.25">
      <c r="B47" s="332"/>
      <c r="C47" s="332"/>
      <c r="D47" s="332"/>
      <c r="E47" s="332"/>
      <c r="F47" s="333"/>
      <c r="G47" s="333"/>
    </row>
    <row r="48" spans="2:7" x14ac:dyDescent="0.25">
      <c r="B48" s="332"/>
      <c r="C48" s="332"/>
      <c r="D48" s="332"/>
      <c r="E48" s="332"/>
      <c r="F48" s="333"/>
      <c r="G48" s="333"/>
    </row>
    <row r="49" spans="2:7" x14ac:dyDescent="0.25">
      <c r="B49" s="332"/>
      <c r="C49" s="332"/>
      <c r="D49" s="332"/>
      <c r="E49" s="332"/>
      <c r="F49" s="333"/>
      <c r="G49" s="333"/>
    </row>
    <row r="50" spans="2:7" x14ac:dyDescent="0.25">
      <c r="B50" s="332"/>
      <c r="C50" s="332"/>
      <c r="D50" s="332"/>
      <c r="E50" s="332"/>
      <c r="F50" s="333"/>
      <c r="G50" s="333"/>
    </row>
    <row r="51" spans="2:7" x14ac:dyDescent="0.25">
      <c r="B51" s="332"/>
      <c r="C51" s="332"/>
      <c r="D51" s="332"/>
      <c r="E51" s="332"/>
      <c r="F51" s="333"/>
      <c r="G51" s="333"/>
    </row>
    <row r="52" spans="2:7" x14ac:dyDescent="0.25">
      <c r="B52" s="332"/>
      <c r="C52" s="332"/>
      <c r="D52" s="332"/>
      <c r="E52" s="332"/>
      <c r="F52" s="333"/>
      <c r="G52" s="333"/>
    </row>
    <row r="53" spans="2:7" x14ac:dyDescent="0.25">
      <c r="B53" s="332"/>
      <c r="C53" s="332"/>
      <c r="D53" s="332"/>
      <c r="E53" s="332"/>
      <c r="F53" s="333"/>
      <c r="G53" s="333"/>
    </row>
    <row r="54" spans="2:7" x14ac:dyDescent="0.25">
      <c r="B54" s="332"/>
      <c r="C54" s="332"/>
      <c r="D54" s="332"/>
      <c r="E54" s="332"/>
      <c r="F54" s="333"/>
      <c r="G54" s="333"/>
    </row>
    <row r="55" spans="2:7" x14ac:dyDescent="0.25">
      <c r="B55" s="332"/>
      <c r="C55" s="332"/>
      <c r="D55" s="332"/>
      <c r="E55" s="332"/>
      <c r="F55" s="333"/>
      <c r="G55" s="333"/>
    </row>
    <row r="56" spans="2:7" x14ac:dyDescent="0.25">
      <c r="B56" s="332"/>
      <c r="C56" s="332"/>
      <c r="D56" s="332"/>
      <c r="E56" s="332"/>
      <c r="F56" s="333"/>
      <c r="G56" s="333"/>
    </row>
    <row r="57" spans="2:7" x14ac:dyDescent="0.25">
      <c r="B57" s="332"/>
      <c r="C57" s="332"/>
      <c r="D57" s="332"/>
      <c r="E57" s="332"/>
      <c r="F57" s="333"/>
      <c r="G57" s="333"/>
    </row>
    <row r="58" spans="2:7" x14ac:dyDescent="0.25">
      <c r="B58" s="336"/>
      <c r="C58" s="336"/>
      <c r="D58" s="336"/>
      <c r="E58" s="336"/>
      <c r="F58" s="337"/>
      <c r="G58" s="337"/>
    </row>
    <row r="59" spans="2:7" x14ac:dyDescent="0.25">
      <c r="B59" s="336"/>
      <c r="C59" s="336"/>
      <c r="D59" s="336"/>
      <c r="E59" s="336"/>
      <c r="F59" s="337"/>
      <c r="G59" s="337"/>
    </row>
    <row r="60" spans="2:7" x14ac:dyDescent="0.25">
      <c r="B60" s="336"/>
      <c r="C60" s="336"/>
      <c r="D60" s="336"/>
      <c r="E60" s="336"/>
      <c r="F60" s="337"/>
      <c r="G60" s="337"/>
    </row>
    <row r="61" spans="2:7" x14ac:dyDescent="0.25">
      <c r="B61" s="336"/>
      <c r="C61" s="336"/>
      <c r="D61" s="336"/>
      <c r="E61" s="336"/>
      <c r="F61" s="337"/>
      <c r="G61" s="337"/>
    </row>
    <row r="62" spans="2:7" x14ac:dyDescent="0.25">
      <c r="B62" s="336"/>
      <c r="C62" s="336"/>
      <c r="D62" s="336"/>
      <c r="E62" s="336"/>
      <c r="F62" s="337"/>
      <c r="G62" s="337"/>
    </row>
    <row r="63" spans="2:7" x14ac:dyDescent="0.25">
      <c r="B63" s="336"/>
      <c r="C63" s="336"/>
      <c r="D63" s="336"/>
      <c r="E63" s="336"/>
      <c r="F63" s="337"/>
      <c r="G63" s="337"/>
    </row>
    <row r="64" spans="2:7" x14ac:dyDescent="0.25">
      <c r="B64" s="336"/>
      <c r="C64" s="336"/>
      <c r="D64" s="336"/>
      <c r="E64" s="336"/>
      <c r="F64" s="337"/>
      <c r="G64" s="337"/>
    </row>
    <row r="65" spans="2:7" x14ac:dyDescent="0.25">
      <c r="B65" s="336"/>
      <c r="C65" s="336"/>
      <c r="D65" s="336"/>
      <c r="E65" s="336"/>
      <c r="F65" s="337"/>
      <c r="G65" s="337"/>
    </row>
    <row r="66" spans="2:7" x14ac:dyDescent="0.25">
      <c r="B66" s="336"/>
      <c r="C66" s="336"/>
      <c r="D66" s="336"/>
      <c r="E66" s="336"/>
      <c r="F66" s="337"/>
      <c r="G66" s="337"/>
    </row>
    <row r="67" spans="2:7" x14ac:dyDescent="0.25">
      <c r="B67" s="336"/>
      <c r="C67" s="336"/>
      <c r="D67" s="336"/>
      <c r="E67" s="336"/>
      <c r="F67" s="337"/>
      <c r="G67" s="337"/>
    </row>
  </sheetData>
  <mergeCells count="3">
    <mergeCell ref="A2:G2"/>
    <mergeCell ref="A4:F4"/>
    <mergeCell ref="A3:F3"/>
  </mergeCells>
  <conditionalFormatting sqref="B5:C5">
    <cfRule type="cellIs" dxfId="17" priority="2" operator="equal">
      <formula>""</formula>
    </cfRule>
  </conditionalFormatting>
  <conditionalFormatting sqref="D5:E5">
    <cfRule type="cellIs" dxfId="16"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23" orientation="portrait" r:id="rId1"/>
  <headerFooter alignWithMargins="0">
    <oddFooter>&amp;L&amp;8&amp;A&amp;R&amp;8R&amp;&amp;D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E34"/>
  <sheetViews>
    <sheetView showGridLines="0" zoomScaleNormal="100" zoomScaleSheetLayoutView="100" workbookViewId="0">
      <pane xSplit="1" ySplit="3" topLeftCell="B4" activePane="bottomRight" state="frozen"/>
      <selection pane="topRight" activeCell="B1" sqref="B1"/>
      <selection pane="bottomLeft" activeCell="A4" sqref="A4"/>
      <selection pane="bottomRight" activeCell="B7" sqref="B7"/>
    </sheetView>
  </sheetViews>
  <sheetFormatPr baseColWidth="10" defaultColWidth="11.5546875" defaultRowHeight="15" x14ac:dyDescent="0.25"/>
  <cols>
    <col min="1" max="1" width="62.5546875" style="66" customWidth="1"/>
    <col min="2" max="2" width="45.109375" style="70" customWidth="1"/>
    <col min="3" max="3" width="3.33203125" style="65" customWidth="1"/>
    <col min="4" max="4" width="45.6640625" style="67" customWidth="1"/>
    <col min="5" max="5" width="9.88671875" style="65" customWidth="1"/>
    <col min="6" max="16384" width="11.5546875" style="66"/>
  </cols>
  <sheetData>
    <row r="1" spans="1:5" ht="15.6" x14ac:dyDescent="0.25">
      <c r="A1" s="63"/>
      <c r="B1" s="64"/>
      <c r="D1" s="119" t="s">
        <v>437</v>
      </c>
    </row>
    <row r="2" spans="1:5" ht="16.2" thickBot="1" x14ac:dyDescent="0.3">
      <c r="A2" s="97" t="s">
        <v>41</v>
      </c>
      <c r="B2" s="98"/>
      <c r="C2" s="68"/>
      <c r="E2" s="68"/>
    </row>
    <row r="3" spans="1:5" ht="13.5" customHeight="1" thickTop="1" x14ac:dyDescent="0.25">
      <c r="A3" s="69"/>
      <c r="C3" s="71"/>
      <c r="E3" s="71"/>
    </row>
    <row r="4" spans="1:5" ht="13.5" customHeight="1" x14ac:dyDescent="0.25">
      <c r="A4" s="127" t="s">
        <v>419</v>
      </c>
      <c r="B4" s="102">
        <v>2023</v>
      </c>
      <c r="C4" s="73"/>
      <c r="E4" s="73"/>
    </row>
    <row r="5" spans="1:5" ht="13.5" customHeight="1" x14ac:dyDescent="0.25">
      <c r="A5" s="127" t="s">
        <v>42</v>
      </c>
      <c r="B5" s="102" t="s">
        <v>30</v>
      </c>
      <c r="C5" s="72"/>
      <c r="E5" s="72"/>
    </row>
    <row r="6" spans="1:5" ht="13.5" customHeight="1" x14ac:dyDescent="0.25">
      <c r="A6" s="126" t="s">
        <v>43</v>
      </c>
      <c r="B6" s="124"/>
      <c r="C6" s="72"/>
      <c r="E6" s="72"/>
    </row>
    <row r="7" spans="1:5" ht="50.25" customHeight="1" x14ac:dyDescent="0.25">
      <c r="A7" s="126" t="s">
        <v>44</v>
      </c>
      <c r="B7" s="122"/>
    </row>
    <row r="8" spans="1:5" ht="22.5" customHeight="1" x14ac:dyDescent="0.25">
      <c r="A8" s="126" t="s">
        <v>45</v>
      </c>
      <c r="B8" s="123"/>
      <c r="C8" s="71"/>
      <c r="E8" s="71"/>
    </row>
    <row r="9" spans="1:5" ht="60" customHeight="1" x14ac:dyDescent="0.25">
      <c r="A9" s="125" t="s">
        <v>46</v>
      </c>
      <c r="B9" s="123"/>
      <c r="C9" s="71"/>
      <c r="E9" s="71"/>
    </row>
    <row r="10" spans="1:5" ht="60" customHeight="1" x14ac:dyDescent="0.25">
      <c r="A10" s="378" t="s">
        <v>47</v>
      </c>
      <c r="B10" s="123"/>
      <c r="C10" s="71"/>
      <c r="E10" s="71"/>
    </row>
    <row r="11" spans="1:5" ht="15.6" x14ac:dyDescent="0.25">
      <c r="A11" s="378" t="s">
        <v>48</v>
      </c>
      <c r="B11" s="74"/>
      <c r="C11" s="71"/>
      <c r="E11" s="71"/>
    </row>
    <row r="12" spans="1:5" ht="15.6" x14ac:dyDescent="0.25">
      <c r="A12" s="379" t="s">
        <v>49</v>
      </c>
      <c r="B12" s="123"/>
      <c r="C12" s="71"/>
      <c r="E12" s="71"/>
    </row>
    <row r="13" spans="1:5" ht="15.6" x14ac:dyDescent="0.25">
      <c r="A13" s="128" t="s">
        <v>428</v>
      </c>
      <c r="B13" s="101"/>
      <c r="C13" s="71"/>
      <c r="E13" s="71"/>
    </row>
    <row r="14" spans="1:5" ht="50.25" customHeight="1" x14ac:dyDescent="0.25">
      <c r="A14" s="128" t="s">
        <v>426</v>
      </c>
      <c r="B14" s="123"/>
      <c r="D14" s="119" t="s">
        <v>427</v>
      </c>
    </row>
    <row r="15" spans="1:5" ht="51.6" customHeight="1" x14ac:dyDescent="0.25">
      <c r="A15" s="128" t="str">
        <f>"Effectif total rémunéré en PP au 31/12/" &amp; SURVEY_YEAR</f>
        <v>Effectif total rémunéré en PP au 31/12/2023</v>
      </c>
      <c r="B15" s="129"/>
      <c r="C15" s="71"/>
      <c r="D15" s="119" t="s">
        <v>50</v>
      </c>
      <c r="E15" s="71"/>
    </row>
    <row r="16" spans="1:5" ht="52.2" customHeight="1" x14ac:dyDescent="0.25">
      <c r="A16" s="128" t="str">
        <f>"Budget total HT de l’organisme en " &amp; SURVEY_YEAR &amp; " en k€"</f>
        <v>Budget total HT de l’organisme en 2023 en k€</v>
      </c>
      <c r="B16" s="129"/>
      <c r="C16" s="72"/>
      <c r="D16" s="119" t="s">
        <v>51</v>
      </c>
      <c r="E16" s="72"/>
    </row>
    <row r="17" spans="1:5" ht="147" customHeight="1" x14ac:dyDescent="0.25">
      <c r="A17" s="377" t="s">
        <v>52</v>
      </c>
      <c r="B17" s="123"/>
      <c r="C17" s="72"/>
      <c r="E17" s="72"/>
    </row>
    <row r="32" spans="1:5" ht="31.5" customHeight="1" x14ac:dyDescent="0.25"/>
    <row r="33" ht="31.5" customHeight="1" x14ac:dyDescent="0.25"/>
    <row r="34" ht="31.5" customHeight="1" x14ac:dyDescent="0.25"/>
  </sheetData>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&amp;L&amp;A&amp;RR&amp;&amp;D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pageSetUpPr fitToPage="1"/>
  </sheetPr>
  <dimension ref="A1:H61"/>
  <sheetViews>
    <sheetView showGridLines="0" zoomScale="75" zoomScaleNormal="75" workbookViewId="0">
      <pane xSplit="7" ySplit="2" topLeftCell="H3" activePane="bottomRight" state="frozen"/>
      <selection pane="topRight" activeCell="J1" sqref="J1"/>
      <selection pane="bottomLeft" activeCell="A3" sqref="A3"/>
      <selection pane="bottomRight" activeCell="M27" sqref="M27"/>
    </sheetView>
  </sheetViews>
  <sheetFormatPr baseColWidth="10" defaultColWidth="11.44140625" defaultRowHeight="15" x14ac:dyDescent="0.25"/>
  <cols>
    <col min="1" max="1" width="39.33203125" style="47" customWidth="1"/>
    <col min="2" max="6" width="16.44140625" style="47" customWidth="1"/>
    <col min="7" max="7" width="12.88671875" style="47" customWidth="1"/>
    <col min="8" max="8" width="3.33203125" style="48" customWidth="1"/>
    <col min="9" max="16384" width="11.44140625" style="47"/>
  </cols>
  <sheetData>
    <row r="1" spans="1:8" ht="15.6" x14ac:dyDescent="0.25">
      <c r="A1" s="45"/>
      <c r="B1" s="46"/>
      <c r="G1" s="276"/>
    </row>
    <row r="2" spans="1:8" ht="37.200000000000003" customHeight="1" x14ac:dyDescent="0.25">
      <c r="A2" s="477" t="str">
        <f>"Répartition des personnels titulaires par tranche d'âge et par sexe en personne physique (PP) au 31/12/" &amp; SURVEY_YEAR &amp; " "</f>
        <v xml:space="preserve">Répartition des personnels titulaires par tranche d'âge et par sexe en personne physique (PP) au 31/12/2023 </v>
      </c>
      <c r="B2" s="478"/>
      <c r="C2" s="478"/>
      <c r="D2" s="478"/>
      <c r="E2" s="478"/>
      <c r="F2" s="478"/>
      <c r="G2" s="478"/>
      <c r="H2" s="49"/>
    </row>
    <row r="3" spans="1:8" x14ac:dyDescent="0.25">
      <c r="H3" s="47"/>
    </row>
    <row r="4" spans="1:8" ht="73.2" customHeight="1" x14ac:dyDescent="0.25">
      <c r="A4" s="465" t="s">
        <v>592</v>
      </c>
      <c r="B4" s="465"/>
      <c r="C4" s="465"/>
      <c r="D4" s="465"/>
      <c r="E4" s="465"/>
      <c r="F4" s="465"/>
      <c r="H4" s="47"/>
    </row>
    <row r="5" spans="1:8" x14ac:dyDescent="0.25">
      <c r="H5" s="47"/>
    </row>
    <row r="6" spans="1:8" ht="63.75" customHeight="1" x14ac:dyDescent="0.3">
      <c r="A6" s="320" t="s">
        <v>420</v>
      </c>
      <c r="B6" s="320" t="s">
        <v>421</v>
      </c>
      <c r="C6" s="320" t="s">
        <v>430</v>
      </c>
      <c r="D6" s="320" t="s">
        <v>422</v>
      </c>
      <c r="E6" s="320" t="s">
        <v>423</v>
      </c>
      <c r="F6" s="305" t="s">
        <v>366</v>
      </c>
      <c r="G6" s="335"/>
    </row>
    <row r="7" spans="1:8" ht="31.2" x14ac:dyDescent="0.3">
      <c r="A7" s="341" t="s">
        <v>389</v>
      </c>
      <c r="B7" s="354">
        <f>DR_AGE_HO+DR_AGE_FE</f>
        <v>0</v>
      </c>
      <c r="C7" s="354">
        <f>CR_AGE_HO+CR_AGE_FE</f>
        <v>0</v>
      </c>
      <c r="D7" s="354">
        <f>IE_AGE_HO+IE_AGE_FE</f>
        <v>0</v>
      </c>
      <c r="E7" s="354">
        <f>AUTRE_AGE_HO+AUTRE_AGE_FE</f>
        <v>0</v>
      </c>
      <c r="F7" s="354">
        <f>TOT_AGE_HO+TOT_AGE_FE</f>
        <v>0</v>
      </c>
      <c r="G7" s="335"/>
    </row>
    <row r="8" spans="1:8" ht="15.6" x14ac:dyDescent="0.3">
      <c r="A8" s="334"/>
      <c r="B8" s="355"/>
      <c r="C8" s="355"/>
      <c r="D8" s="355"/>
      <c r="E8" s="355"/>
      <c r="F8" s="355"/>
      <c r="G8" s="335"/>
    </row>
    <row r="9" spans="1:8" ht="15.6" x14ac:dyDescent="0.25">
      <c r="A9" s="342" t="s">
        <v>593</v>
      </c>
      <c r="B9" s="356"/>
      <c r="C9" s="356"/>
      <c r="D9" s="356"/>
      <c r="E9" s="356"/>
      <c r="F9" s="356"/>
      <c r="G9" s="51"/>
    </row>
    <row r="10" spans="1:8" ht="15.6" x14ac:dyDescent="0.3">
      <c r="A10" s="341" t="s">
        <v>368</v>
      </c>
      <c r="B10" s="354">
        <f>DR_CDI</f>
        <v>0</v>
      </c>
      <c r="C10" s="354">
        <f>CR_CDI</f>
        <v>0</v>
      </c>
      <c r="D10" s="354">
        <f>IE_CDI</f>
        <v>0</v>
      </c>
      <c r="E10" s="354">
        <f>AUTRE_CDI</f>
        <v>0</v>
      </c>
      <c r="F10" s="354">
        <f>TOT_CDI</f>
        <v>0</v>
      </c>
    </row>
    <row r="11" spans="1:8" x14ac:dyDescent="0.25">
      <c r="B11" s="332"/>
      <c r="C11" s="332"/>
      <c r="D11" s="332"/>
      <c r="E11" s="332"/>
      <c r="F11" s="333"/>
      <c r="G11" s="333"/>
    </row>
    <row r="12" spans="1:8" ht="15.6" x14ac:dyDescent="0.25">
      <c r="A12" s="342" t="s">
        <v>594</v>
      </c>
      <c r="B12" s="332"/>
      <c r="C12" s="332"/>
      <c r="D12" s="332"/>
      <c r="E12" s="332"/>
      <c r="F12" s="333"/>
      <c r="G12" s="333"/>
    </row>
    <row r="13" spans="1:8" ht="46.8" x14ac:dyDescent="0.3">
      <c r="A13" s="341" t="s">
        <v>595</v>
      </c>
      <c r="B13" s="354">
        <f>DR_AGE-B10</f>
        <v>0</v>
      </c>
      <c r="C13" s="354">
        <f>DR_AGE-C10</f>
        <v>0</v>
      </c>
      <c r="D13" s="354">
        <f>IE_AGE-D10</f>
        <v>0</v>
      </c>
      <c r="E13" s="354">
        <f>AUTRE_AGE-E10</f>
        <v>0</v>
      </c>
      <c r="F13" s="354">
        <f>TOT_AGE-F10</f>
        <v>0</v>
      </c>
      <c r="G13" s="333"/>
    </row>
    <row r="14" spans="1:8" x14ac:dyDescent="0.25">
      <c r="B14" s="332"/>
      <c r="C14" s="332"/>
      <c r="D14" s="332"/>
      <c r="E14" s="332"/>
      <c r="F14" s="333"/>
      <c r="G14" s="333"/>
    </row>
    <row r="15" spans="1:8" x14ac:dyDescent="0.25">
      <c r="A15" s="459" t="str">
        <f>IF(ABS(B13)+ABS(C13)+ABS(D13)+ABS(E13)+ABS(F13)&gt;0,"Les totaux du personnel titulaire par tranche d'âge ne correspondent pas aux effectifs titulaires (tableau PP titulaire/non titulaire)","Contrôles OK")</f>
        <v>Contrôles OK</v>
      </c>
      <c r="B15" s="459"/>
      <c r="C15" s="459"/>
      <c r="D15" s="459"/>
      <c r="E15" s="459"/>
      <c r="F15" s="459"/>
      <c r="G15" s="333"/>
    </row>
    <row r="16" spans="1:8" x14ac:dyDescent="0.25">
      <c r="B16" s="332"/>
      <c r="C16" s="332"/>
      <c r="D16" s="332"/>
      <c r="E16" s="332"/>
      <c r="F16" s="333"/>
      <c r="G16" s="333"/>
    </row>
    <row r="17" spans="2:7" x14ac:dyDescent="0.25">
      <c r="B17" s="332"/>
      <c r="C17" s="332"/>
      <c r="D17" s="332"/>
      <c r="E17" s="332"/>
      <c r="F17" s="333"/>
      <c r="G17" s="333"/>
    </row>
    <row r="18" spans="2:7" x14ac:dyDescent="0.25">
      <c r="B18" s="332"/>
      <c r="C18" s="332"/>
      <c r="D18" s="332"/>
      <c r="E18" s="332"/>
      <c r="F18" s="333"/>
      <c r="G18" s="333"/>
    </row>
    <row r="19" spans="2:7" x14ac:dyDescent="0.25">
      <c r="B19" s="332"/>
      <c r="C19" s="332"/>
      <c r="D19" s="332"/>
      <c r="E19" s="332"/>
      <c r="F19" s="333"/>
      <c r="G19" s="333"/>
    </row>
    <row r="20" spans="2:7" x14ac:dyDescent="0.25">
      <c r="B20" s="332"/>
      <c r="C20" s="332"/>
      <c r="D20" s="332"/>
      <c r="E20" s="332"/>
      <c r="F20" s="333"/>
      <c r="G20" s="333"/>
    </row>
    <row r="21" spans="2:7" x14ac:dyDescent="0.25">
      <c r="B21" s="332"/>
      <c r="C21" s="332"/>
      <c r="D21" s="332"/>
      <c r="E21" s="332"/>
      <c r="F21" s="333"/>
      <c r="G21" s="333"/>
    </row>
    <row r="22" spans="2:7" x14ac:dyDescent="0.25">
      <c r="B22" s="332"/>
      <c r="C22" s="332"/>
      <c r="D22" s="332"/>
      <c r="E22" s="332"/>
      <c r="F22" s="333"/>
      <c r="G22" s="333"/>
    </row>
    <row r="23" spans="2:7" x14ac:dyDescent="0.25">
      <c r="B23" s="332"/>
      <c r="C23" s="332"/>
      <c r="D23" s="332"/>
      <c r="E23" s="332"/>
      <c r="F23" s="333"/>
      <c r="G23" s="333"/>
    </row>
    <row r="24" spans="2:7" x14ac:dyDescent="0.25">
      <c r="B24" s="332"/>
      <c r="C24" s="332"/>
      <c r="D24" s="332"/>
      <c r="E24" s="332"/>
      <c r="F24" s="333"/>
      <c r="G24" s="333"/>
    </row>
    <row r="25" spans="2:7" x14ac:dyDescent="0.25">
      <c r="B25" s="332"/>
      <c r="C25" s="332"/>
      <c r="D25" s="332"/>
      <c r="E25" s="332"/>
      <c r="F25" s="333"/>
      <c r="G25" s="333"/>
    </row>
    <row r="26" spans="2:7" x14ac:dyDescent="0.25">
      <c r="B26" s="332"/>
      <c r="C26" s="332"/>
      <c r="D26" s="332"/>
      <c r="E26" s="332"/>
      <c r="F26" s="333"/>
      <c r="G26" s="333"/>
    </row>
    <row r="27" spans="2:7" x14ac:dyDescent="0.25">
      <c r="B27" s="332"/>
      <c r="C27" s="332"/>
      <c r="D27" s="332"/>
      <c r="E27" s="332"/>
      <c r="F27" s="333"/>
      <c r="G27" s="333"/>
    </row>
    <row r="28" spans="2:7" x14ac:dyDescent="0.25">
      <c r="B28" s="332"/>
      <c r="C28" s="332"/>
      <c r="D28" s="332"/>
      <c r="E28" s="332"/>
      <c r="F28" s="333"/>
      <c r="G28" s="333"/>
    </row>
    <row r="29" spans="2:7" x14ac:dyDescent="0.25">
      <c r="B29" s="332"/>
      <c r="C29" s="332"/>
      <c r="D29" s="332"/>
      <c r="E29" s="332"/>
      <c r="F29" s="333"/>
      <c r="G29" s="333"/>
    </row>
    <row r="30" spans="2:7" x14ac:dyDescent="0.25">
      <c r="B30" s="332"/>
      <c r="C30" s="332"/>
      <c r="D30" s="332"/>
      <c r="E30" s="332"/>
      <c r="F30" s="333"/>
      <c r="G30" s="333"/>
    </row>
    <row r="31" spans="2:7" x14ac:dyDescent="0.25">
      <c r="B31" s="332"/>
      <c r="C31" s="332"/>
      <c r="D31" s="332"/>
      <c r="E31" s="332"/>
      <c r="F31" s="333"/>
      <c r="G31" s="333"/>
    </row>
    <row r="32" spans="2:7" x14ac:dyDescent="0.25">
      <c r="B32" s="332"/>
      <c r="C32" s="332"/>
      <c r="D32" s="332"/>
      <c r="E32" s="332"/>
      <c r="F32" s="333"/>
      <c r="G32" s="333"/>
    </row>
    <row r="33" spans="2:7" x14ac:dyDescent="0.25">
      <c r="B33" s="332"/>
      <c r="C33" s="332"/>
      <c r="D33" s="332"/>
      <c r="E33" s="332"/>
      <c r="F33" s="333"/>
      <c r="G33" s="333"/>
    </row>
    <row r="34" spans="2:7" x14ac:dyDescent="0.25">
      <c r="B34" s="332"/>
      <c r="C34" s="332"/>
      <c r="D34" s="332"/>
      <c r="E34" s="332"/>
      <c r="F34" s="333"/>
      <c r="G34" s="333"/>
    </row>
    <row r="35" spans="2:7" x14ac:dyDescent="0.25">
      <c r="B35" s="332"/>
      <c r="C35" s="332"/>
      <c r="D35" s="332"/>
      <c r="E35" s="332"/>
      <c r="F35" s="333"/>
      <c r="G35" s="333"/>
    </row>
    <row r="36" spans="2:7" x14ac:dyDescent="0.25">
      <c r="B36" s="332"/>
      <c r="C36" s="332"/>
      <c r="D36" s="332"/>
      <c r="E36" s="332"/>
      <c r="F36" s="333"/>
      <c r="G36" s="333"/>
    </row>
    <row r="37" spans="2:7" x14ac:dyDescent="0.25">
      <c r="B37" s="332"/>
      <c r="C37" s="332"/>
      <c r="D37" s="332"/>
      <c r="E37" s="332"/>
      <c r="F37" s="333"/>
      <c r="G37" s="333"/>
    </row>
    <row r="38" spans="2:7" x14ac:dyDescent="0.25">
      <c r="B38" s="332"/>
      <c r="C38" s="332"/>
      <c r="D38" s="332"/>
      <c r="E38" s="332"/>
      <c r="F38" s="333"/>
      <c r="G38" s="333"/>
    </row>
    <row r="39" spans="2:7" x14ac:dyDescent="0.25">
      <c r="B39" s="332"/>
      <c r="C39" s="332"/>
      <c r="D39" s="332"/>
      <c r="E39" s="332"/>
      <c r="F39" s="333"/>
      <c r="G39" s="333"/>
    </row>
    <row r="40" spans="2:7" x14ac:dyDescent="0.25">
      <c r="B40" s="332"/>
      <c r="C40" s="332"/>
      <c r="D40" s="332"/>
      <c r="E40" s="332"/>
      <c r="F40" s="333"/>
      <c r="G40" s="333"/>
    </row>
    <row r="41" spans="2:7" x14ac:dyDescent="0.25">
      <c r="B41" s="332"/>
      <c r="C41" s="332"/>
      <c r="D41" s="332"/>
      <c r="E41" s="332"/>
      <c r="F41" s="333"/>
      <c r="G41" s="333"/>
    </row>
    <row r="42" spans="2:7" x14ac:dyDescent="0.25">
      <c r="B42" s="332"/>
      <c r="C42" s="332"/>
      <c r="D42" s="332"/>
      <c r="E42" s="332"/>
      <c r="F42" s="333"/>
      <c r="G42" s="333"/>
    </row>
    <row r="43" spans="2:7" x14ac:dyDescent="0.25">
      <c r="B43" s="332"/>
      <c r="C43" s="332"/>
      <c r="D43" s="332"/>
      <c r="E43" s="332"/>
      <c r="F43" s="333"/>
      <c r="G43" s="333"/>
    </row>
    <row r="44" spans="2:7" x14ac:dyDescent="0.25">
      <c r="B44" s="332"/>
      <c r="C44" s="332"/>
      <c r="D44" s="332"/>
      <c r="E44" s="332"/>
      <c r="F44" s="333"/>
      <c r="G44" s="333"/>
    </row>
    <row r="45" spans="2:7" x14ac:dyDescent="0.25">
      <c r="B45" s="332"/>
      <c r="C45" s="332"/>
      <c r="D45" s="332"/>
      <c r="E45" s="332"/>
      <c r="F45" s="333"/>
      <c r="G45" s="333"/>
    </row>
    <row r="46" spans="2:7" x14ac:dyDescent="0.25">
      <c r="B46" s="332"/>
      <c r="C46" s="332"/>
      <c r="D46" s="332"/>
      <c r="E46" s="332"/>
      <c r="F46" s="333"/>
      <c r="G46" s="333"/>
    </row>
    <row r="47" spans="2:7" x14ac:dyDescent="0.25">
      <c r="B47" s="332"/>
      <c r="C47" s="332"/>
      <c r="D47" s="332"/>
      <c r="E47" s="332"/>
      <c r="F47" s="333"/>
      <c r="G47" s="333"/>
    </row>
    <row r="48" spans="2:7" x14ac:dyDescent="0.25">
      <c r="B48" s="332"/>
      <c r="C48" s="332"/>
      <c r="D48" s="332"/>
      <c r="E48" s="332"/>
      <c r="F48" s="333"/>
      <c r="G48" s="333"/>
    </row>
    <row r="49" spans="2:7" x14ac:dyDescent="0.25">
      <c r="B49" s="332"/>
      <c r="C49" s="332"/>
      <c r="D49" s="332"/>
      <c r="E49" s="332"/>
      <c r="F49" s="333"/>
      <c r="G49" s="333"/>
    </row>
    <row r="50" spans="2:7" x14ac:dyDescent="0.25">
      <c r="B50" s="332"/>
      <c r="C50" s="332"/>
      <c r="D50" s="332"/>
      <c r="E50" s="332"/>
      <c r="F50" s="333"/>
      <c r="G50" s="333"/>
    </row>
    <row r="51" spans="2:7" x14ac:dyDescent="0.25">
      <c r="B51" s="332"/>
      <c r="C51" s="332"/>
      <c r="D51" s="332"/>
      <c r="E51" s="332"/>
      <c r="F51" s="333"/>
      <c r="G51" s="333"/>
    </row>
    <row r="52" spans="2:7" x14ac:dyDescent="0.25">
      <c r="B52" s="336"/>
      <c r="C52" s="336"/>
      <c r="D52" s="336"/>
      <c r="E52" s="336"/>
      <c r="F52" s="337"/>
      <c r="G52" s="337"/>
    </row>
    <row r="53" spans="2:7" x14ac:dyDescent="0.25">
      <c r="B53" s="336"/>
      <c r="C53" s="336"/>
      <c r="D53" s="336"/>
      <c r="E53" s="336"/>
      <c r="F53" s="337"/>
      <c r="G53" s="337"/>
    </row>
    <row r="54" spans="2:7" x14ac:dyDescent="0.25">
      <c r="B54" s="336"/>
      <c r="C54" s="336"/>
      <c r="D54" s="336"/>
      <c r="E54" s="336"/>
      <c r="F54" s="337"/>
      <c r="G54" s="337"/>
    </row>
    <row r="55" spans="2:7" x14ac:dyDescent="0.25">
      <c r="B55" s="336"/>
      <c r="C55" s="336"/>
      <c r="D55" s="336"/>
      <c r="E55" s="336"/>
      <c r="F55" s="337"/>
      <c r="G55" s="337"/>
    </row>
    <row r="56" spans="2:7" x14ac:dyDescent="0.25">
      <c r="B56" s="336"/>
      <c r="C56" s="336"/>
      <c r="D56" s="336"/>
      <c r="E56" s="336"/>
      <c r="F56" s="337"/>
      <c r="G56" s="337"/>
    </row>
    <row r="57" spans="2:7" x14ac:dyDescent="0.25">
      <c r="B57" s="336"/>
      <c r="C57" s="336"/>
      <c r="D57" s="336"/>
      <c r="E57" s="336"/>
      <c r="F57" s="337"/>
      <c r="G57" s="337"/>
    </row>
    <row r="58" spans="2:7" x14ac:dyDescent="0.25">
      <c r="B58" s="336"/>
      <c r="C58" s="336"/>
      <c r="D58" s="336"/>
      <c r="E58" s="336"/>
      <c r="F58" s="337"/>
      <c r="G58" s="337"/>
    </row>
    <row r="59" spans="2:7" x14ac:dyDescent="0.25">
      <c r="B59" s="336"/>
      <c r="C59" s="336"/>
      <c r="D59" s="336"/>
      <c r="E59" s="336"/>
      <c r="F59" s="337"/>
      <c r="G59" s="337"/>
    </row>
    <row r="60" spans="2:7" x14ac:dyDescent="0.25">
      <c r="B60" s="336"/>
      <c r="C60" s="336"/>
      <c r="D60" s="336"/>
      <c r="E60" s="336"/>
      <c r="F60" s="337"/>
      <c r="G60" s="337"/>
    </row>
    <row r="61" spans="2:7" x14ac:dyDescent="0.25">
      <c r="B61" s="336"/>
      <c r="C61" s="336"/>
      <c r="D61" s="336"/>
      <c r="E61" s="336"/>
      <c r="F61" s="337"/>
      <c r="G61" s="337"/>
    </row>
  </sheetData>
  <mergeCells count="3">
    <mergeCell ref="A2:G2"/>
    <mergeCell ref="A4:F4"/>
    <mergeCell ref="A15:F15"/>
  </mergeCells>
  <conditionalFormatting sqref="B6:C6">
    <cfRule type="cellIs" dxfId="15" priority="4" operator="equal">
      <formula>""</formula>
    </cfRule>
  </conditionalFormatting>
  <conditionalFormatting sqref="D6:E6">
    <cfRule type="cellIs" dxfId="14" priority="3" operator="equal">
      <formula>""</formula>
    </cfRule>
  </conditionalFormatting>
  <conditionalFormatting sqref="B13">
    <cfRule type="cellIs" dxfId="13" priority="2" operator="notEqual">
      <formula>0</formula>
    </cfRule>
  </conditionalFormatting>
  <conditionalFormatting sqref="C13:F13">
    <cfRule type="cellIs" dxfId="12" priority="1" operator="notEqual">
      <formula>0</formula>
    </cfRule>
  </conditionalFormatting>
  <printOptions horizontalCentered="1"/>
  <pageMargins left="0.23622047244094491" right="0.59055118110236227" top="0.39370078740157483" bottom="0.78740157480314965" header="0.39370078740157483" footer="0.55118110236220474"/>
  <pageSetup paperSize="9" scale="29" orientation="portrait" r:id="rId1"/>
  <headerFooter alignWithMargins="0">
    <oddFooter>&amp;L&amp;8&amp;A&amp;R&amp;8R&amp;&amp;D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pageSetUpPr fitToPage="1"/>
  </sheetPr>
  <dimension ref="A1:H38"/>
  <sheetViews>
    <sheetView showGridLines="0" zoomScale="75" zoomScaleNormal="75" workbookViewId="0">
      <pane xSplit="1" ySplit="6" topLeftCell="B7" activePane="bottomRight" state="frozen"/>
      <selection pane="topRight" activeCell="B1" sqref="B1"/>
      <selection pane="bottomLeft" activeCell="A7" sqref="A7"/>
      <selection pane="bottomRight" activeCell="A10" sqref="A10:A11"/>
    </sheetView>
  </sheetViews>
  <sheetFormatPr baseColWidth="10" defaultColWidth="11.44140625" defaultRowHeight="15" x14ac:dyDescent="0.25"/>
  <cols>
    <col min="1" max="1" width="57.5546875" style="345" customWidth="1"/>
    <col min="2" max="3" width="20.6640625" style="47" customWidth="1"/>
    <col min="4" max="7" width="11.44140625" style="47"/>
    <col min="8" max="8" width="3.33203125" style="48" customWidth="1"/>
    <col min="9" max="16384" width="11.44140625" style="47"/>
  </cols>
  <sheetData>
    <row r="1" spans="1:8" ht="15.6" x14ac:dyDescent="0.25">
      <c r="A1" s="45"/>
      <c r="B1" s="46"/>
    </row>
    <row r="2" spans="1:8" ht="18.600000000000001" customHeight="1" x14ac:dyDescent="0.25">
      <c r="A2" s="477" t="str">
        <f>"Répartition des chercheurs par discipline d'activité exercée en personne physique (PP) au 31/12/" &amp; SURVEY_YEAR &amp; " "</f>
        <v xml:space="preserve">Répartition des chercheurs par discipline d'activité exercée en personne physique (PP) au 31/12/2023 </v>
      </c>
      <c r="B2" s="478"/>
      <c r="C2" s="478"/>
      <c r="D2" s="478"/>
      <c r="E2" s="478"/>
      <c r="F2" s="478"/>
      <c r="G2" s="478"/>
      <c r="H2" s="49"/>
    </row>
    <row r="3" spans="1:8" ht="49.95" customHeight="1" x14ac:dyDescent="0.25">
      <c r="A3" s="488" t="s">
        <v>599</v>
      </c>
      <c r="B3" s="488"/>
      <c r="C3" s="488"/>
      <c r="H3" s="51"/>
    </row>
    <row r="4" spans="1:8" ht="15.6" x14ac:dyDescent="0.25">
      <c r="A4" s="442" t="str">
        <f>"En Personnes Physiques* (PP) au 31/12/" &amp; SURVEY_YEAR</f>
        <v>En Personnes Physiques* (PP) au 31/12/2023</v>
      </c>
      <c r="B4" s="442"/>
      <c r="C4" s="442"/>
      <c r="H4" s="53"/>
    </row>
    <row r="5" spans="1:8" ht="60.6" customHeight="1" x14ac:dyDescent="0.25">
      <c r="A5" s="405" t="s">
        <v>598</v>
      </c>
      <c r="B5" s="405"/>
      <c r="C5" s="405"/>
      <c r="H5" s="59"/>
    </row>
    <row r="6" spans="1:8" s="344" customFormat="1" ht="30.6" x14ac:dyDescent="0.3">
      <c r="A6" s="320" t="s">
        <v>600</v>
      </c>
      <c r="B6" s="343" t="s">
        <v>596</v>
      </c>
      <c r="C6" s="343" t="s">
        <v>597</v>
      </c>
      <c r="H6" s="59"/>
    </row>
    <row r="7" spans="1:8" ht="15.6" x14ac:dyDescent="0.25">
      <c r="A7" s="144" t="s">
        <v>390</v>
      </c>
      <c r="B7" s="339"/>
      <c r="C7" s="339"/>
      <c r="H7" s="59"/>
    </row>
    <row r="8" spans="1:8" x14ac:dyDescent="0.25">
      <c r="A8" s="144" t="s">
        <v>391</v>
      </c>
      <c r="B8" s="339"/>
      <c r="C8" s="339"/>
    </row>
    <row r="9" spans="1:8" ht="15.6" x14ac:dyDescent="0.25">
      <c r="A9" s="144" t="s">
        <v>392</v>
      </c>
      <c r="B9" s="339"/>
      <c r="C9" s="339"/>
      <c r="H9" s="60"/>
    </row>
    <row r="10" spans="1:8" ht="56.4" customHeight="1" x14ac:dyDescent="0.25">
      <c r="A10" s="144" t="s">
        <v>612</v>
      </c>
      <c r="B10" s="339"/>
      <c r="C10" s="339"/>
      <c r="H10" s="51"/>
    </row>
    <row r="11" spans="1:8" ht="88.8" customHeight="1" x14ac:dyDescent="0.25">
      <c r="A11" s="144" t="s">
        <v>611</v>
      </c>
      <c r="B11" s="339"/>
      <c r="C11" s="339"/>
      <c r="H11" s="51"/>
    </row>
    <row r="12" spans="1:8" ht="30" x14ac:dyDescent="0.25">
      <c r="A12" s="144" t="s">
        <v>393</v>
      </c>
      <c r="B12" s="339"/>
      <c r="C12" s="339"/>
      <c r="H12" s="51"/>
    </row>
    <row r="13" spans="1:8" x14ac:dyDescent="0.25">
      <c r="A13" s="144" t="s">
        <v>394</v>
      </c>
      <c r="B13" s="339"/>
      <c r="C13" s="339"/>
      <c r="H13" s="51"/>
    </row>
    <row r="14" spans="1:8" x14ac:dyDescent="0.25">
      <c r="A14" s="144" t="s">
        <v>395</v>
      </c>
      <c r="B14" s="339"/>
      <c r="C14" s="339"/>
      <c r="H14" s="51"/>
    </row>
    <row r="15" spans="1:8" x14ac:dyDescent="0.25">
      <c r="A15" s="144" t="s">
        <v>396</v>
      </c>
      <c r="B15" s="339"/>
      <c r="C15" s="339"/>
      <c r="H15" s="51"/>
    </row>
    <row r="16" spans="1:8" ht="60" x14ac:dyDescent="0.25">
      <c r="A16" s="144" t="s">
        <v>397</v>
      </c>
      <c r="B16" s="339"/>
      <c r="C16" s="339"/>
    </row>
    <row r="17" spans="1:8" ht="45" x14ac:dyDescent="0.25">
      <c r="A17" s="144" t="s">
        <v>398</v>
      </c>
      <c r="B17" s="339"/>
      <c r="C17" s="339"/>
      <c r="H17" s="51"/>
    </row>
    <row r="18" spans="1:8" ht="30" x14ac:dyDescent="0.25">
      <c r="A18" s="144" t="s">
        <v>399</v>
      </c>
      <c r="B18" s="339"/>
      <c r="C18" s="339"/>
      <c r="H18" s="51"/>
    </row>
    <row r="19" spans="1:8" s="75" customFormat="1" ht="37.5" customHeight="1" x14ac:dyDescent="0.3">
      <c r="A19" s="256" t="s">
        <v>400</v>
      </c>
      <c r="B19" s="353">
        <f>SUM(B7:B18)</f>
        <v>0</v>
      </c>
      <c r="C19" s="353">
        <f>SUM(C7:C18)</f>
        <v>0</v>
      </c>
      <c r="H19" s="48"/>
    </row>
    <row r="20" spans="1:8" s="75" customFormat="1" ht="21.75" customHeight="1" x14ac:dyDescent="0.3">
      <c r="A20" s="155"/>
      <c r="B20" s="155"/>
      <c r="C20" s="155"/>
      <c r="H20" s="49"/>
    </row>
    <row r="21" spans="1:8" ht="28.2" customHeight="1" x14ac:dyDescent="0.25">
      <c r="A21" s="489" t="s">
        <v>601</v>
      </c>
      <c r="B21" s="489"/>
      <c r="C21" s="489"/>
      <c r="D21" s="489"/>
      <c r="E21" s="489"/>
      <c r="H21" s="51"/>
    </row>
    <row r="22" spans="1:8" ht="45" x14ac:dyDescent="0.25">
      <c r="A22" s="346" t="s">
        <v>602</v>
      </c>
      <c r="B22" s="346" t="s">
        <v>368</v>
      </c>
      <c r="C22" s="346" t="s">
        <v>369</v>
      </c>
      <c r="H22" s="58"/>
    </row>
    <row r="23" spans="1:8" ht="31.2" x14ac:dyDescent="0.25">
      <c r="A23" s="256" t="s">
        <v>400</v>
      </c>
      <c r="B23" s="353">
        <f>DR_CDI+CR_CDI+DOC_CDI</f>
        <v>0</v>
      </c>
      <c r="C23" s="353">
        <f>DR_CDD+CR_CDD+DOC_CDD</f>
        <v>0</v>
      </c>
      <c r="H23" s="59"/>
    </row>
    <row r="24" spans="1:8" ht="37.200000000000003" customHeight="1" x14ac:dyDescent="0.25">
      <c r="A24" s="487" t="str">
        <f>IF(TI_DISC&lt;&gt;B23,"Le total du personnel de recherche titulaire par discipline ne correspond pas à la somme du personnel de recherche titulaire (fonctionnaires, CDI)","Contrôles OK")</f>
        <v>Contrôles OK</v>
      </c>
      <c r="B24" s="487"/>
      <c r="C24" s="487"/>
      <c r="D24" s="487"/>
      <c r="H24" s="59"/>
    </row>
    <row r="25" spans="1:8" ht="36" customHeight="1" x14ac:dyDescent="0.25">
      <c r="A25" s="487" t="str">
        <f>IF(NTI_DISC&lt;&gt;C23,"Le total du personnel de recherche non titulaire par discipline ne correspond pas à la somme du personnel de recherche non titulaire (CDD, contractuel, vacataire, post-doc)","Contrôles OK")</f>
        <v>Contrôles OK</v>
      </c>
      <c r="B25" s="487"/>
      <c r="C25" s="487"/>
      <c r="D25" s="487"/>
      <c r="H25" s="59"/>
    </row>
    <row r="27" spans="1:8" ht="15.6" x14ac:dyDescent="0.25">
      <c r="H27" s="60"/>
    </row>
    <row r="28" spans="1:8" x14ac:dyDescent="0.25">
      <c r="H28" s="51"/>
    </row>
    <row r="29" spans="1:8" x14ac:dyDescent="0.25">
      <c r="H29" s="51"/>
    </row>
    <row r="30" spans="1:8" x14ac:dyDescent="0.25">
      <c r="H30" s="51"/>
    </row>
    <row r="31" spans="1:8" x14ac:dyDescent="0.25">
      <c r="H31" s="51"/>
    </row>
    <row r="32" spans="1:8" x14ac:dyDescent="0.25">
      <c r="H32" s="51"/>
    </row>
    <row r="33" spans="2:8" x14ac:dyDescent="0.25">
      <c r="H33" s="51"/>
    </row>
    <row r="35" spans="2:8" ht="15.6" x14ac:dyDescent="0.25">
      <c r="H35" s="61"/>
    </row>
    <row r="36" spans="2:8" s="345" customFormat="1" ht="31.5" customHeight="1" x14ac:dyDescent="0.25">
      <c r="B36" s="47"/>
      <c r="C36" s="47"/>
      <c r="E36" s="47"/>
      <c r="F36" s="47"/>
      <c r="G36" s="47"/>
      <c r="H36" s="48"/>
    </row>
    <row r="37" spans="2:8" s="345" customFormat="1" ht="31.5" customHeight="1" x14ac:dyDescent="0.25">
      <c r="B37" s="47"/>
      <c r="C37" s="47"/>
      <c r="E37" s="47"/>
      <c r="F37" s="47"/>
      <c r="G37" s="47"/>
      <c r="H37" s="48"/>
    </row>
    <row r="38" spans="2:8" s="345" customFormat="1" ht="31.5" customHeight="1" x14ac:dyDescent="0.25">
      <c r="B38" s="47"/>
      <c r="C38" s="47"/>
      <c r="E38" s="47"/>
      <c r="F38" s="47"/>
      <c r="G38" s="47"/>
      <c r="H38" s="48"/>
    </row>
  </sheetData>
  <mergeCells count="7">
    <mergeCell ref="A24:D24"/>
    <mergeCell ref="A25:D25"/>
    <mergeCell ref="A2:G2"/>
    <mergeCell ref="A4:C4"/>
    <mergeCell ref="A3:C3"/>
    <mergeCell ref="A5:C5"/>
    <mergeCell ref="A21:E21"/>
  </mergeCells>
  <conditionalFormatting sqref="B19">
    <cfRule type="cellIs" dxfId="11" priority="2" operator="notEqual">
      <formula>$B$23</formula>
    </cfRule>
  </conditionalFormatting>
  <conditionalFormatting sqref="C19">
    <cfRule type="cellIs" dxfId="10" priority="1" operator="notEqual">
      <formula>$C$23</formula>
    </cfRule>
  </conditionalFormatting>
  <printOptions horizontalCentered="1"/>
  <pageMargins left="0.23622047244094491" right="0.59055118110236227" top="0.39370078740157483" bottom="0.78740157480314965" header="0.39370078740157483" footer="0.55118110236220474"/>
  <pageSetup paperSize="9" scale="24" orientation="portrait" r:id="rId1"/>
  <headerFooter alignWithMargins="0">
    <oddFooter>&amp;L&amp;8&amp;A&amp;R&amp;8R&amp;&amp;D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pageSetUpPr fitToPage="1"/>
  </sheetPr>
  <dimension ref="A1:O43"/>
  <sheetViews>
    <sheetView showGridLines="0" zoomScale="75" zoomScaleNormal="75" workbookViewId="0">
      <pane xSplit="7" ySplit="2" topLeftCell="H3" activePane="bottomRight" state="frozen"/>
      <selection pane="topRight" activeCell="I1" sqref="I1"/>
      <selection pane="bottomLeft" activeCell="A3" sqref="A3"/>
      <selection pane="bottomRight" activeCell="E6" sqref="E6"/>
    </sheetView>
  </sheetViews>
  <sheetFormatPr baseColWidth="10" defaultColWidth="11.44140625" defaultRowHeight="15" x14ac:dyDescent="0.25"/>
  <cols>
    <col min="1" max="1" width="32.5546875" style="47" customWidth="1"/>
    <col min="2" max="7" width="16.6640625" style="47" customWidth="1"/>
    <col min="8" max="8" width="3.33203125" style="48" customWidth="1"/>
    <col min="9" max="16384" width="11.44140625" style="47"/>
  </cols>
  <sheetData>
    <row r="1" spans="1:15" ht="15.6" x14ac:dyDescent="0.25">
      <c r="A1" s="45"/>
      <c r="B1" s="46"/>
    </row>
    <row r="2" spans="1:15" s="46" customFormat="1" ht="25.5" customHeight="1" x14ac:dyDescent="0.3">
      <c r="A2" s="492" t="str">
        <f>"Effectifs de R&amp;D rémunérés par votre organisme en " &amp; SURVEY_YEAR &amp; " en équivalent temps plein recherche (ETPR)"</f>
        <v>Effectifs de R&amp;D rémunérés par votre organisme en 2023 en équivalent temps plein recherche (ETPR)</v>
      </c>
      <c r="B2" s="492"/>
      <c r="C2" s="492"/>
      <c r="D2" s="492"/>
      <c r="E2" s="492"/>
      <c r="F2" s="492"/>
      <c r="G2" s="492"/>
      <c r="H2" s="49"/>
    </row>
    <row r="3" spans="1:15" ht="15.6" customHeight="1" x14ac:dyDescent="0.25">
      <c r="A3" s="495" t="s">
        <v>365</v>
      </c>
      <c r="B3" s="496"/>
      <c r="C3" s="496"/>
      <c r="D3" s="496"/>
      <c r="E3" s="496"/>
      <c r="F3" s="496"/>
      <c r="G3" s="497"/>
      <c r="H3" s="51"/>
    </row>
    <row r="4" spans="1:15" ht="100.95" customHeight="1" x14ac:dyDescent="0.25">
      <c r="A4" s="494" t="s">
        <v>603</v>
      </c>
      <c r="B4" s="494"/>
      <c r="C4" s="494"/>
      <c r="D4" s="494"/>
      <c r="E4" s="494"/>
      <c r="F4" s="494"/>
      <c r="G4" s="494"/>
      <c r="H4" s="53"/>
    </row>
    <row r="5" spans="1:15" ht="18" customHeight="1" x14ac:dyDescent="0.3">
      <c r="A5" s="184"/>
      <c r="B5" s="184"/>
      <c r="C5" s="184"/>
      <c r="D5" s="184"/>
      <c r="E5" s="184"/>
      <c r="F5" s="184"/>
      <c r="H5" s="59"/>
    </row>
    <row r="6" spans="1:15" ht="93.6" x14ac:dyDescent="0.25">
      <c r="A6" s="320" t="s">
        <v>420</v>
      </c>
      <c r="B6" s="320" t="s">
        <v>421</v>
      </c>
      <c r="C6" s="320" t="s">
        <v>430</v>
      </c>
      <c r="D6" s="320" t="s">
        <v>424</v>
      </c>
      <c r="E6" s="320" t="s">
        <v>422</v>
      </c>
      <c r="F6" s="320" t="s">
        <v>423</v>
      </c>
      <c r="G6" s="305" t="s">
        <v>366</v>
      </c>
      <c r="H6" s="60"/>
      <c r="I6" s="306"/>
    </row>
    <row r="7" spans="1:15" ht="15.6" x14ac:dyDescent="0.3">
      <c r="A7" s="493" t="s">
        <v>604</v>
      </c>
      <c r="B7" s="493"/>
      <c r="C7" s="493"/>
      <c r="D7" s="493"/>
      <c r="E7" s="493"/>
      <c r="F7" s="493"/>
      <c r="G7" s="347"/>
      <c r="H7" s="59"/>
      <c r="I7" s="344"/>
      <c r="J7" s="344"/>
      <c r="K7" s="344"/>
      <c r="L7" s="344"/>
      <c r="M7" s="344"/>
      <c r="N7" s="344"/>
      <c r="O7" s="344"/>
    </row>
    <row r="8" spans="1:15" ht="30" x14ac:dyDescent="0.25">
      <c r="A8" s="348" t="s">
        <v>401</v>
      </c>
      <c r="B8" s="350"/>
      <c r="C8" s="350"/>
      <c r="D8" s="350"/>
      <c r="E8" s="350"/>
      <c r="F8" s="350"/>
      <c r="G8" s="353">
        <f>SUM(B8:F8)</f>
        <v>0</v>
      </c>
    </row>
    <row r="9" spans="1:15" ht="30" x14ac:dyDescent="0.25">
      <c r="A9" s="349" t="s">
        <v>402</v>
      </c>
      <c r="B9" s="350"/>
      <c r="C9" s="350"/>
      <c r="D9" s="350"/>
      <c r="E9" s="350"/>
      <c r="F9" s="350"/>
      <c r="G9" s="353">
        <f>SUM(B9:F9)</f>
        <v>0</v>
      </c>
      <c r="H9" s="60"/>
    </row>
    <row r="10" spans="1:15" ht="15.6" x14ac:dyDescent="0.25">
      <c r="A10" s="352" t="s">
        <v>435</v>
      </c>
      <c r="B10" s="351">
        <f>SUM(B8:B9)</f>
        <v>0</v>
      </c>
      <c r="C10" s="351">
        <f>SUM(C8:C9)</f>
        <v>0</v>
      </c>
      <c r="D10" s="351">
        <f>SUM(D8:D9)</f>
        <v>0</v>
      </c>
      <c r="E10" s="351">
        <f>SUM(E8:E9)</f>
        <v>0</v>
      </c>
      <c r="F10" s="351">
        <f>SUM(F8:F9)</f>
        <v>0</v>
      </c>
      <c r="G10" s="353">
        <f t="shared" ref="G10" si="0">SUM(G8:G9)</f>
        <v>0</v>
      </c>
      <c r="H10" s="51"/>
    </row>
    <row r="11" spans="1:15" x14ac:dyDescent="0.25">
      <c r="H11" s="51"/>
    </row>
    <row r="12" spans="1:15" x14ac:dyDescent="0.25">
      <c r="A12" s="490" t="str">
        <f>IF(OR(AND(TOT_LIEU_ETP&gt;0,DI_PERS=0),AND(DI_PERS&gt;0,TOT_LIEU_ETP=0)),"Potentielle incohérence entre dépenses de personnel et effectifs rémunérés en ETP ","Contrôles OK")</f>
        <v>Contrôles OK</v>
      </c>
      <c r="B12" s="491"/>
      <c r="C12" s="491"/>
      <c r="D12" s="491"/>
      <c r="E12" s="491"/>
      <c r="F12" s="491"/>
      <c r="G12" s="491"/>
      <c r="H12" s="51"/>
    </row>
    <row r="13" spans="1:15" x14ac:dyDescent="0.25">
      <c r="H13" s="51"/>
    </row>
    <row r="14" spans="1:15" x14ac:dyDescent="0.25">
      <c r="H14" s="51"/>
    </row>
    <row r="15" spans="1:15" x14ac:dyDescent="0.25">
      <c r="H15" s="51"/>
    </row>
    <row r="17" spans="8:8" ht="15.6" x14ac:dyDescent="0.25">
      <c r="H17" s="61"/>
    </row>
    <row r="41" ht="31.5" customHeight="1" x14ac:dyDescent="0.25"/>
    <row r="42" ht="31.5" customHeight="1" x14ac:dyDescent="0.25"/>
    <row r="43" ht="31.5" customHeight="1" x14ac:dyDescent="0.25"/>
  </sheetData>
  <mergeCells count="5">
    <mergeCell ref="A12:G12"/>
    <mergeCell ref="A2:G2"/>
    <mergeCell ref="A7:F7"/>
    <mergeCell ref="A4:G4"/>
    <mergeCell ref="A3:G3"/>
  </mergeCells>
  <conditionalFormatting sqref="B6:F6">
    <cfRule type="cellIs" dxfId="9"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17" orientation="portrait" r:id="rId1"/>
  <headerFooter alignWithMargins="0">
    <oddFooter>&amp;L&amp;8&amp;A&amp;R&amp;8R&amp;&amp;D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pageSetUpPr fitToPage="1"/>
  </sheetPr>
  <dimension ref="A1:H52"/>
  <sheetViews>
    <sheetView showGridLines="0" zoomScale="75" zoomScaleNormal="75" workbookViewId="0">
      <pane xSplit="1" ySplit="6" topLeftCell="B7" activePane="bottomRight" state="frozen"/>
      <selection pane="topRight" activeCell="B1" sqref="B1"/>
      <selection pane="bottomLeft" activeCell="A7" sqref="A7"/>
      <selection pane="bottomRight" activeCell="B35" sqref="B35"/>
    </sheetView>
  </sheetViews>
  <sheetFormatPr baseColWidth="10" defaultColWidth="11.44140625" defaultRowHeight="15" x14ac:dyDescent="0.25"/>
  <cols>
    <col min="1" max="1" width="36.5546875" style="47" customWidth="1"/>
    <col min="2" max="2" width="17.33203125" style="47" customWidth="1"/>
    <col min="3" max="3" width="17.109375" style="47" customWidth="1"/>
    <col min="4" max="4" width="19.33203125" style="47" customWidth="1"/>
    <col min="5" max="5" width="18.88671875" style="47" customWidth="1"/>
    <col min="6" max="6" width="22.6640625" style="47" customWidth="1"/>
    <col min="7" max="7" width="14.88671875" style="47" customWidth="1"/>
    <col min="8" max="8" width="3.109375" style="48" customWidth="1"/>
    <col min="9" max="16384" width="11.44140625" style="47"/>
  </cols>
  <sheetData>
    <row r="1" spans="1:8" ht="15.6" x14ac:dyDescent="0.25">
      <c r="A1" s="45"/>
      <c r="B1" s="46"/>
    </row>
    <row r="2" spans="1:8" ht="33.75" customHeight="1" x14ac:dyDescent="0.25">
      <c r="A2" s="492" t="str">
        <f>"Répartition des effectifs par région (lieu de travail)  " &amp; SURVEY_YEAR &amp; " en équivalent temps plein recherche (ETPR)"</f>
        <v>Répartition des effectifs par région (lieu de travail)  2023 en équivalent temps plein recherche (ETPR)</v>
      </c>
      <c r="B2" s="492"/>
      <c r="C2" s="492"/>
      <c r="D2" s="492"/>
      <c r="E2" s="492"/>
      <c r="F2" s="492"/>
      <c r="G2" s="76"/>
      <c r="H2" s="49"/>
    </row>
    <row r="3" spans="1:8" ht="47.4" customHeight="1" x14ac:dyDescent="0.25">
      <c r="A3" s="465" t="s">
        <v>606</v>
      </c>
      <c r="B3" s="465"/>
      <c r="C3" s="465"/>
      <c r="D3" s="465"/>
      <c r="E3" s="465"/>
      <c r="F3" s="465"/>
      <c r="H3" s="51"/>
    </row>
    <row r="4" spans="1:8" ht="77.400000000000006" customHeight="1" x14ac:dyDescent="0.25">
      <c r="A4" s="465" t="s">
        <v>605</v>
      </c>
      <c r="B4" s="465"/>
      <c r="C4" s="465"/>
      <c r="D4" s="465"/>
      <c r="E4" s="465"/>
      <c r="F4" s="465"/>
      <c r="H4" s="53"/>
    </row>
    <row r="5" spans="1:8" ht="15.6" x14ac:dyDescent="0.3">
      <c r="A5" s="184"/>
      <c r="B5" s="184"/>
      <c r="C5" s="184"/>
      <c r="D5" s="184"/>
      <c r="E5" s="184"/>
      <c r="F5" s="184"/>
      <c r="H5" s="53"/>
    </row>
    <row r="6" spans="1:8" ht="79.5" customHeight="1" x14ac:dyDescent="0.25">
      <c r="A6" s="320" t="s">
        <v>420</v>
      </c>
      <c r="B6" s="320" t="s">
        <v>421</v>
      </c>
      <c r="C6" s="320" t="s">
        <v>430</v>
      </c>
      <c r="D6" s="320" t="s">
        <v>424</v>
      </c>
      <c r="E6" s="320" t="s">
        <v>422</v>
      </c>
      <c r="F6" s="320" t="s">
        <v>423</v>
      </c>
      <c r="G6" s="305" t="s">
        <v>366</v>
      </c>
      <c r="H6" s="60"/>
    </row>
    <row r="7" spans="1:8" ht="27.75" customHeight="1" x14ac:dyDescent="0.25">
      <c r="A7" s="108" t="s">
        <v>403</v>
      </c>
      <c r="B7" s="339"/>
      <c r="C7" s="339"/>
      <c r="D7" s="339"/>
      <c r="E7" s="339"/>
      <c r="F7" s="339"/>
      <c r="G7" s="340">
        <f>SUM(B7:F7)</f>
        <v>0</v>
      </c>
      <c r="H7" s="60"/>
    </row>
    <row r="8" spans="1:8" ht="27.75" customHeight="1" x14ac:dyDescent="0.25">
      <c r="A8" s="108" t="s">
        <v>75</v>
      </c>
      <c r="B8" s="339"/>
      <c r="C8" s="339"/>
      <c r="D8" s="339"/>
      <c r="E8" s="339"/>
      <c r="F8" s="339"/>
      <c r="G8" s="340">
        <f t="shared" ref="G8:G35" si="0">SUM(B8:F8)</f>
        <v>0</v>
      </c>
      <c r="H8" s="51"/>
    </row>
    <row r="9" spans="1:8" ht="27.75" customHeight="1" x14ac:dyDescent="0.25">
      <c r="A9" s="108" t="s">
        <v>76</v>
      </c>
      <c r="B9" s="339"/>
      <c r="C9" s="339"/>
      <c r="D9" s="339"/>
      <c r="E9" s="339"/>
      <c r="F9" s="339"/>
      <c r="G9" s="340">
        <f t="shared" si="0"/>
        <v>0</v>
      </c>
      <c r="H9" s="51"/>
    </row>
    <row r="10" spans="1:8" ht="27.75" customHeight="1" x14ac:dyDescent="0.25">
      <c r="A10" s="108" t="s">
        <v>77</v>
      </c>
      <c r="B10" s="339"/>
      <c r="C10" s="339"/>
      <c r="D10" s="339"/>
      <c r="E10" s="339"/>
      <c r="F10" s="339"/>
      <c r="G10" s="340">
        <f t="shared" si="0"/>
        <v>0</v>
      </c>
      <c r="H10" s="51"/>
    </row>
    <row r="11" spans="1:8" ht="27.75" customHeight="1" x14ac:dyDescent="0.25">
      <c r="A11" s="108" t="s">
        <v>78</v>
      </c>
      <c r="B11" s="339"/>
      <c r="C11" s="339"/>
      <c r="D11" s="339"/>
      <c r="E11" s="339"/>
      <c r="F11" s="339"/>
      <c r="G11" s="340">
        <f t="shared" si="0"/>
        <v>0</v>
      </c>
      <c r="H11" s="51"/>
    </row>
    <row r="12" spans="1:8" ht="27.75" customHeight="1" x14ac:dyDescent="0.25">
      <c r="A12" s="108" t="s">
        <v>79</v>
      </c>
      <c r="B12" s="339"/>
      <c r="C12" s="339"/>
      <c r="D12" s="339"/>
      <c r="E12" s="339"/>
      <c r="F12" s="339"/>
      <c r="G12" s="340">
        <f t="shared" si="0"/>
        <v>0</v>
      </c>
      <c r="H12" s="51"/>
    </row>
    <row r="13" spans="1:8" ht="27.75" customHeight="1" x14ac:dyDescent="0.25">
      <c r="A13" s="108" t="s">
        <v>80</v>
      </c>
      <c r="B13" s="339"/>
      <c r="C13" s="339"/>
      <c r="D13" s="339"/>
      <c r="E13" s="339"/>
      <c r="F13" s="339"/>
      <c r="G13" s="340">
        <f t="shared" si="0"/>
        <v>0</v>
      </c>
      <c r="H13" s="51"/>
    </row>
    <row r="14" spans="1:8" ht="27.75" customHeight="1" x14ac:dyDescent="0.25">
      <c r="A14" s="108" t="s">
        <v>81</v>
      </c>
      <c r="B14" s="339"/>
      <c r="C14" s="339"/>
      <c r="D14" s="339"/>
      <c r="E14" s="339"/>
      <c r="F14" s="339"/>
      <c r="G14" s="340">
        <f t="shared" si="0"/>
        <v>0</v>
      </c>
    </row>
    <row r="15" spans="1:8" ht="27.75" customHeight="1" x14ac:dyDescent="0.25">
      <c r="A15" s="108" t="s">
        <v>82</v>
      </c>
      <c r="B15" s="339"/>
      <c r="C15" s="339"/>
      <c r="D15" s="339"/>
      <c r="E15" s="339"/>
      <c r="F15" s="339"/>
      <c r="G15" s="340">
        <f t="shared" si="0"/>
        <v>0</v>
      </c>
      <c r="H15" s="51"/>
    </row>
    <row r="16" spans="1:8" ht="27.75" customHeight="1" x14ac:dyDescent="0.25">
      <c r="A16" s="108" t="s">
        <v>83</v>
      </c>
      <c r="B16" s="339"/>
      <c r="C16" s="339"/>
      <c r="D16" s="339"/>
      <c r="E16" s="339"/>
      <c r="F16" s="339"/>
      <c r="G16" s="340">
        <f t="shared" si="0"/>
        <v>0</v>
      </c>
      <c r="H16" s="51"/>
    </row>
    <row r="17" spans="1:8" ht="27.75" customHeight="1" x14ac:dyDescent="0.25">
      <c r="A17" s="108" t="s">
        <v>84</v>
      </c>
      <c r="B17" s="339"/>
      <c r="C17" s="339"/>
      <c r="D17" s="339"/>
      <c r="E17" s="339"/>
      <c r="F17" s="339"/>
      <c r="G17" s="340">
        <f t="shared" si="0"/>
        <v>0</v>
      </c>
    </row>
    <row r="18" spans="1:8" ht="27.75" customHeight="1" x14ac:dyDescent="0.25">
      <c r="A18" s="108" t="s">
        <v>85</v>
      </c>
      <c r="B18" s="339"/>
      <c r="C18" s="339"/>
      <c r="D18" s="339"/>
      <c r="E18" s="339"/>
      <c r="F18" s="339"/>
      <c r="G18" s="340">
        <f t="shared" si="0"/>
        <v>0</v>
      </c>
      <c r="H18" s="49"/>
    </row>
    <row r="19" spans="1:8" ht="27.75" customHeight="1" x14ac:dyDescent="0.25">
      <c r="A19" s="108" t="s">
        <v>86</v>
      </c>
      <c r="B19" s="339"/>
      <c r="C19" s="339"/>
      <c r="D19" s="339"/>
      <c r="E19" s="339"/>
      <c r="F19" s="339"/>
      <c r="G19" s="340">
        <f t="shared" si="0"/>
        <v>0</v>
      </c>
      <c r="H19" s="51"/>
    </row>
    <row r="20" spans="1:8" ht="27.75" customHeight="1" x14ac:dyDescent="0.25">
      <c r="A20" s="108" t="s">
        <v>87</v>
      </c>
      <c r="B20" s="339"/>
      <c r="C20" s="339"/>
      <c r="D20" s="339"/>
      <c r="E20" s="339"/>
      <c r="F20" s="339"/>
      <c r="G20" s="340">
        <f t="shared" si="0"/>
        <v>0</v>
      </c>
      <c r="H20" s="58"/>
    </row>
    <row r="21" spans="1:8" ht="27.75" customHeight="1" x14ac:dyDescent="0.25">
      <c r="A21" s="108" t="s">
        <v>88</v>
      </c>
      <c r="B21" s="339"/>
      <c r="C21" s="339"/>
      <c r="D21" s="339"/>
      <c r="E21" s="339"/>
      <c r="F21" s="339"/>
      <c r="G21" s="340">
        <f t="shared" si="0"/>
        <v>0</v>
      </c>
      <c r="H21" s="59"/>
    </row>
    <row r="22" spans="1:8" ht="27.75" customHeight="1" x14ac:dyDescent="0.25">
      <c r="A22" s="108" t="s">
        <v>89</v>
      </c>
      <c r="B22" s="339"/>
      <c r="C22" s="339"/>
      <c r="D22" s="339"/>
      <c r="E22" s="339"/>
      <c r="F22" s="339"/>
      <c r="G22" s="340">
        <f t="shared" si="0"/>
        <v>0</v>
      </c>
      <c r="H22" s="59"/>
    </row>
    <row r="23" spans="1:8" ht="27.75" customHeight="1" x14ac:dyDescent="0.25">
      <c r="A23" s="108" t="s">
        <v>90</v>
      </c>
      <c r="B23" s="339"/>
      <c r="C23" s="339"/>
      <c r="D23" s="339"/>
      <c r="E23" s="339"/>
      <c r="F23" s="339"/>
      <c r="G23" s="340">
        <f t="shared" si="0"/>
        <v>0</v>
      </c>
      <c r="H23" s="59"/>
    </row>
    <row r="24" spans="1:8" ht="27.75" customHeight="1" x14ac:dyDescent="0.25">
      <c r="A24" s="108" t="s">
        <v>91</v>
      </c>
      <c r="B24" s="339"/>
      <c r="C24" s="339"/>
      <c r="D24" s="339"/>
      <c r="E24" s="339"/>
      <c r="F24" s="339"/>
      <c r="G24" s="340">
        <f t="shared" si="0"/>
        <v>0</v>
      </c>
      <c r="H24" s="59"/>
    </row>
    <row r="25" spans="1:8" ht="27.75" customHeight="1" x14ac:dyDescent="0.25">
      <c r="A25" s="108" t="s">
        <v>92</v>
      </c>
      <c r="B25" s="339"/>
      <c r="C25" s="339"/>
      <c r="D25" s="339"/>
      <c r="E25" s="339"/>
      <c r="F25" s="339"/>
      <c r="G25" s="340">
        <f t="shared" si="0"/>
        <v>0</v>
      </c>
    </row>
    <row r="26" spans="1:8" ht="27.75" customHeight="1" x14ac:dyDescent="0.25">
      <c r="A26" s="108" t="s">
        <v>93</v>
      </c>
      <c r="B26" s="339"/>
      <c r="C26" s="339"/>
      <c r="D26" s="339"/>
      <c r="E26" s="339"/>
      <c r="F26" s="339"/>
      <c r="G26" s="340">
        <f t="shared" si="0"/>
        <v>0</v>
      </c>
      <c r="H26" s="60"/>
    </row>
    <row r="27" spans="1:8" ht="27.75" customHeight="1" x14ac:dyDescent="0.25">
      <c r="A27" s="108" t="s">
        <v>94</v>
      </c>
      <c r="B27" s="339"/>
      <c r="C27" s="339"/>
      <c r="D27" s="339"/>
      <c r="E27" s="339"/>
      <c r="F27" s="339"/>
      <c r="G27" s="340">
        <f t="shared" si="0"/>
        <v>0</v>
      </c>
      <c r="H27" s="51"/>
    </row>
    <row r="28" spans="1:8" ht="27.75" customHeight="1" x14ac:dyDescent="0.25">
      <c r="A28" s="108" t="s">
        <v>95</v>
      </c>
      <c r="B28" s="339"/>
      <c r="C28" s="339"/>
      <c r="D28" s="339"/>
      <c r="E28" s="339"/>
      <c r="F28" s="339"/>
      <c r="G28" s="340">
        <f t="shared" si="0"/>
        <v>0</v>
      </c>
      <c r="H28" s="51"/>
    </row>
    <row r="29" spans="1:8" ht="27.75" customHeight="1" x14ac:dyDescent="0.25">
      <c r="A29" s="108" t="s">
        <v>96</v>
      </c>
      <c r="B29" s="339"/>
      <c r="C29" s="339"/>
      <c r="D29" s="339"/>
      <c r="E29" s="339"/>
      <c r="F29" s="339"/>
      <c r="G29" s="340">
        <f t="shared" si="0"/>
        <v>0</v>
      </c>
      <c r="H29" s="51"/>
    </row>
    <row r="30" spans="1:8" ht="27.75" customHeight="1" x14ac:dyDescent="0.25">
      <c r="A30" s="108" t="s">
        <v>97</v>
      </c>
      <c r="B30" s="339"/>
      <c r="C30" s="339"/>
      <c r="D30" s="339"/>
      <c r="E30" s="339"/>
      <c r="F30" s="339"/>
      <c r="G30" s="340">
        <f t="shared" si="0"/>
        <v>0</v>
      </c>
      <c r="H30" s="51"/>
    </row>
    <row r="31" spans="1:8" ht="27.75" customHeight="1" x14ac:dyDescent="0.25">
      <c r="A31" s="108" t="s">
        <v>98</v>
      </c>
      <c r="B31" s="339"/>
      <c r="C31" s="339"/>
      <c r="D31" s="339"/>
      <c r="E31" s="339"/>
      <c r="F31" s="339"/>
      <c r="G31" s="340">
        <f t="shared" si="0"/>
        <v>0</v>
      </c>
      <c r="H31" s="51"/>
    </row>
    <row r="32" spans="1:8" ht="27.75" customHeight="1" x14ac:dyDescent="0.25">
      <c r="A32" s="108" t="s">
        <v>99</v>
      </c>
      <c r="B32" s="339"/>
      <c r="C32" s="339"/>
      <c r="D32" s="339"/>
      <c r="E32" s="339"/>
      <c r="F32" s="339"/>
      <c r="G32" s="340">
        <f t="shared" si="0"/>
        <v>0</v>
      </c>
      <c r="H32" s="51"/>
    </row>
    <row r="33" spans="1:8" ht="27.75" customHeight="1" x14ac:dyDescent="0.25">
      <c r="A33" s="108" t="s">
        <v>100</v>
      </c>
      <c r="B33" s="339"/>
      <c r="C33" s="339"/>
      <c r="D33" s="339"/>
      <c r="E33" s="339"/>
      <c r="F33" s="339"/>
      <c r="G33" s="340">
        <f t="shared" si="0"/>
        <v>0</v>
      </c>
    </row>
    <row r="34" spans="1:8" ht="27.75" customHeight="1" x14ac:dyDescent="0.25">
      <c r="A34" s="108" t="s">
        <v>404</v>
      </c>
      <c r="B34" s="339"/>
      <c r="C34" s="339"/>
      <c r="D34" s="339"/>
      <c r="E34" s="339"/>
      <c r="F34" s="339"/>
      <c r="G34" s="340">
        <f t="shared" si="0"/>
        <v>0</v>
      </c>
      <c r="H34" s="61"/>
    </row>
    <row r="35" spans="1:8" ht="27.75" customHeight="1" x14ac:dyDescent="0.25">
      <c r="A35" s="108" t="s">
        <v>610</v>
      </c>
      <c r="B35" s="385"/>
      <c r="C35" s="385"/>
      <c r="D35" s="385"/>
      <c r="E35" s="385"/>
      <c r="F35" s="385"/>
      <c r="G35" s="340">
        <f t="shared" si="0"/>
        <v>0</v>
      </c>
      <c r="H35" s="61"/>
    </row>
    <row r="36" spans="1:8" s="75" customFormat="1" ht="27.75" customHeight="1" x14ac:dyDescent="0.3">
      <c r="A36" s="256" t="s">
        <v>435</v>
      </c>
      <c r="B36" s="340">
        <f>SUM(B7:B34)</f>
        <v>0</v>
      </c>
      <c r="C36" s="340">
        <f t="shared" ref="C36:G36" si="1">SUM(C7:C34)</f>
        <v>0</v>
      </c>
      <c r="D36" s="340">
        <f t="shared" si="1"/>
        <v>0</v>
      </c>
      <c r="E36" s="340">
        <f t="shared" si="1"/>
        <v>0</v>
      </c>
      <c r="F36" s="340">
        <f t="shared" si="1"/>
        <v>0</v>
      </c>
      <c r="G36" s="340">
        <f t="shared" si="1"/>
        <v>0</v>
      </c>
      <c r="H36" s="48"/>
    </row>
    <row r="38" spans="1:8" x14ac:dyDescent="0.25">
      <c r="A38" s="459" t="str">
        <f>IF(OR(DR_REG&lt;&gt;DR_LIEU_ETP,CR_REG&lt;&gt;CR_LIEU_ETP,DOC_REG&lt;&gt;DOC_LIEU_ETP,IE_REG&lt;&gt;IE_LIEU_ETP,AUTRE_REG&lt;&gt;AUTRE_LIEU_ETP,TOT_REG&lt;&gt;TOT_LIEU_ETP),"Les totaux des ETP par région ne correspondent pas aux totaux des ETP répartis par lieu de travail.","Contrôles OK")</f>
        <v>Contrôles OK</v>
      </c>
      <c r="B38" s="459"/>
      <c r="C38" s="459"/>
      <c r="D38" s="459"/>
      <c r="E38" s="459"/>
      <c r="F38" s="459"/>
      <c r="G38" s="459"/>
    </row>
    <row r="39" spans="1:8" ht="15.6" x14ac:dyDescent="0.3">
      <c r="A39" s="75" t="s">
        <v>607</v>
      </c>
    </row>
    <row r="40" spans="1:8" ht="15.6" x14ac:dyDescent="0.25">
      <c r="A40" s="256" t="s">
        <v>435</v>
      </c>
      <c r="B40" s="340">
        <f>DR_LIEU_ETP</f>
        <v>0</v>
      </c>
      <c r="C40" s="340">
        <f>CR_LIEU_ETP</f>
        <v>0</v>
      </c>
      <c r="D40" s="340">
        <f>DOC_LIEU_ETP</f>
        <v>0</v>
      </c>
      <c r="E40" s="340">
        <f>IE_LIEU_ETP</f>
        <v>0</v>
      </c>
      <c r="F40" s="340">
        <f>AUTRE_LIEU_ETP</f>
        <v>0</v>
      </c>
      <c r="G40" s="340">
        <f>TOT_LIEU_ETP</f>
        <v>0</v>
      </c>
    </row>
    <row r="50" ht="31.5" customHeight="1" x14ac:dyDescent="0.25"/>
    <row r="51" ht="31.5" customHeight="1" x14ac:dyDescent="0.25"/>
    <row r="52" ht="31.5" customHeight="1" x14ac:dyDescent="0.25"/>
  </sheetData>
  <mergeCells count="4">
    <mergeCell ref="A2:F2"/>
    <mergeCell ref="A4:F4"/>
    <mergeCell ref="A3:F3"/>
    <mergeCell ref="A38:G38"/>
  </mergeCells>
  <conditionalFormatting sqref="B6:F6">
    <cfRule type="cellIs" dxfId="8" priority="7" operator="equal">
      <formula>""</formula>
    </cfRule>
  </conditionalFormatting>
  <conditionalFormatting sqref="G36">
    <cfRule type="cellIs" dxfId="7" priority="6" operator="notEqual">
      <formula>$G$40</formula>
    </cfRule>
  </conditionalFormatting>
  <conditionalFormatting sqref="B36">
    <cfRule type="cellIs" dxfId="6" priority="5" operator="notEqual">
      <formula>$B$40</formula>
    </cfRule>
  </conditionalFormatting>
  <conditionalFormatting sqref="C36">
    <cfRule type="cellIs" dxfId="5" priority="4" operator="notEqual">
      <formula>$C$40</formula>
    </cfRule>
  </conditionalFormatting>
  <conditionalFormatting sqref="D36">
    <cfRule type="cellIs" dxfId="4" priority="3" operator="notEqual">
      <formula>$D$40</formula>
    </cfRule>
  </conditionalFormatting>
  <conditionalFormatting sqref="E36">
    <cfRule type="cellIs" dxfId="3" priority="2" operator="notEqual">
      <formula>$E$40</formula>
    </cfRule>
  </conditionalFormatting>
  <conditionalFormatting sqref="F36">
    <cfRule type="cellIs" dxfId="2" priority="1" operator="notEqual">
      <formula>$F$40</formula>
    </cfRule>
  </conditionalFormatting>
  <printOptions horizontalCentered="1"/>
  <pageMargins left="0.23622047244094491" right="0.59055118110236227" top="0.39370078740157483" bottom="0.78740157480314965" header="0.39370078740157483" footer="0.55118110236220474"/>
  <pageSetup paperSize="9" scale="16" orientation="portrait" r:id="rId1"/>
  <headerFooter alignWithMargins="0">
    <oddFooter>&amp;L&amp;8&amp;A&amp;R&amp;8R&amp;&amp;D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pageSetUpPr fitToPage="1"/>
  </sheetPr>
  <dimension ref="A1:H28"/>
  <sheetViews>
    <sheetView showGridLines="0" zoomScale="75" zoomScaleNormal="75" workbookViewId="0">
      <pane xSplit="7" ySplit="2" topLeftCell="H3" activePane="bottomRight" state="frozen"/>
      <selection pane="topRight" activeCell="I1" sqref="I1"/>
      <selection pane="bottomLeft" activeCell="A3" sqref="A3"/>
      <selection pane="bottomRight" activeCell="E11" sqref="E11"/>
    </sheetView>
  </sheetViews>
  <sheetFormatPr baseColWidth="10" defaultColWidth="11.44140625" defaultRowHeight="15" x14ac:dyDescent="0.25"/>
  <cols>
    <col min="1" max="1" width="41.5546875" style="47" customWidth="1"/>
    <col min="2" max="4" width="15.6640625" style="47" customWidth="1"/>
    <col min="5" max="5" width="17.5546875" style="47" customWidth="1"/>
    <col min="6" max="6" width="17.88671875" style="47" customWidth="1"/>
    <col min="7" max="7" width="18.6640625" style="47" customWidth="1"/>
    <col min="8" max="8" width="3.33203125" style="48" customWidth="1"/>
    <col min="9" max="16384" width="11.44140625" style="47"/>
  </cols>
  <sheetData>
    <row r="1" spans="1:8" ht="15.6" x14ac:dyDescent="0.25">
      <c r="A1" s="45"/>
      <c r="B1" s="46"/>
    </row>
    <row r="2" spans="1:8" ht="46.2" customHeight="1" x14ac:dyDescent="0.25">
      <c r="A2" s="501" t="str">
        <f>"Effectifs de R&amp;D travaillant dans votre organisme au 31/12/" &amp; SURVEY_YEAR &amp; " et rémunérés par un tiers, en personnes physiques (PP)"</f>
        <v>Effectifs de R&amp;D travaillant dans votre organisme au 31/12/2023 et rémunérés par un tiers, en personnes physiques (PP)</v>
      </c>
      <c r="B2" s="501"/>
      <c r="C2" s="501"/>
      <c r="D2" s="501"/>
      <c r="E2" s="501"/>
      <c r="F2" s="501"/>
      <c r="G2" s="501"/>
      <c r="H2" s="49"/>
    </row>
    <row r="3" spans="1:8" x14ac:dyDescent="0.25">
      <c r="A3" s="498" t="s">
        <v>405</v>
      </c>
      <c r="B3" s="498"/>
      <c r="C3" s="498"/>
      <c r="D3" s="498"/>
      <c r="E3" s="498"/>
      <c r="F3" s="498"/>
      <c r="G3" s="498"/>
      <c r="H3" s="51"/>
    </row>
    <row r="4" spans="1:8" ht="15.6" x14ac:dyDescent="0.25">
      <c r="A4" s="499" t="str">
        <f>"En Personnes Physiques (PP) au 31/12/" &amp; SURVEY_YEAR</f>
        <v>En Personnes Physiques (PP) au 31/12/2023</v>
      </c>
      <c r="B4" s="499"/>
      <c r="C4" s="499"/>
      <c r="D4" s="499"/>
      <c r="E4" s="499"/>
      <c r="F4" s="499"/>
      <c r="G4" s="499"/>
      <c r="H4" s="53"/>
    </row>
    <row r="5" spans="1:8" ht="29.4" customHeight="1" x14ac:dyDescent="0.25">
      <c r="A5" s="409" t="s">
        <v>590</v>
      </c>
      <c r="B5" s="409"/>
      <c r="C5" s="409"/>
      <c r="D5" s="409"/>
      <c r="E5" s="409"/>
      <c r="F5" s="409"/>
      <c r="G5" s="409"/>
      <c r="H5" s="53"/>
    </row>
    <row r="6" spans="1:8" ht="109.2" x14ac:dyDescent="0.25">
      <c r="A6" s="320" t="s">
        <v>420</v>
      </c>
      <c r="B6" s="320" t="s">
        <v>421</v>
      </c>
      <c r="C6" s="320" t="s">
        <v>430</v>
      </c>
      <c r="D6" s="320" t="s">
        <v>424</v>
      </c>
      <c r="E6" s="320" t="s">
        <v>422</v>
      </c>
      <c r="F6" s="320" t="s">
        <v>423</v>
      </c>
      <c r="G6" s="305" t="s">
        <v>366</v>
      </c>
      <c r="H6" s="60"/>
    </row>
    <row r="7" spans="1:8" ht="24.9" customHeight="1" x14ac:dyDescent="0.25">
      <c r="A7" s="500" t="s">
        <v>608</v>
      </c>
      <c r="B7" s="500"/>
      <c r="C7" s="500"/>
      <c r="D7" s="500"/>
      <c r="E7" s="500"/>
      <c r="F7" s="500"/>
      <c r="G7" s="500"/>
      <c r="H7" s="60"/>
    </row>
    <row r="8" spans="1:8" ht="29.25" customHeight="1" x14ac:dyDescent="0.25">
      <c r="A8" s="357" t="s">
        <v>406</v>
      </c>
      <c r="B8" s="339"/>
      <c r="C8" s="339"/>
      <c r="D8" s="339"/>
      <c r="E8" s="339"/>
      <c r="F8" s="339"/>
      <c r="G8" s="340">
        <f>SUM(B8:F8)</f>
        <v>0</v>
      </c>
      <c r="H8" s="51"/>
    </row>
    <row r="9" spans="1:8" ht="29.25" customHeight="1" x14ac:dyDescent="0.25">
      <c r="A9" s="358" t="s">
        <v>407</v>
      </c>
      <c r="B9" s="339"/>
      <c r="C9" s="339"/>
      <c r="D9" s="339"/>
      <c r="E9" s="339"/>
      <c r="F9" s="339"/>
      <c r="G9" s="340">
        <f t="shared" ref="G9:G13" si="0">SUM(B9:F9)</f>
        <v>0</v>
      </c>
      <c r="H9" s="51"/>
    </row>
    <row r="10" spans="1:8" ht="29.25" customHeight="1" x14ac:dyDescent="0.25">
      <c r="A10" s="358" t="s">
        <v>408</v>
      </c>
      <c r="B10" s="339"/>
      <c r="C10" s="339"/>
      <c r="D10" s="339"/>
      <c r="E10" s="339"/>
      <c r="F10" s="339"/>
      <c r="G10" s="340">
        <f t="shared" si="0"/>
        <v>0</v>
      </c>
      <c r="H10" s="51"/>
    </row>
    <row r="11" spans="1:8" ht="29.25" customHeight="1" x14ac:dyDescent="0.25">
      <c r="A11" s="358" t="s">
        <v>409</v>
      </c>
      <c r="B11" s="339"/>
      <c r="C11" s="339"/>
      <c r="D11" s="339"/>
      <c r="E11" s="339"/>
      <c r="F11" s="339"/>
      <c r="G11" s="340">
        <f t="shared" si="0"/>
        <v>0</v>
      </c>
      <c r="H11" s="51"/>
    </row>
    <row r="12" spans="1:8" ht="29.25" customHeight="1" x14ac:dyDescent="0.25">
      <c r="A12" s="359" t="s">
        <v>410</v>
      </c>
      <c r="B12" s="339"/>
      <c r="C12" s="339"/>
      <c r="D12" s="339"/>
      <c r="E12" s="339"/>
      <c r="F12" s="339"/>
      <c r="G12" s="340">
        <f t="shared" si="0"/>
        <v>0</v>
      </c>
      <c r="H12" s="51"/>
    </row>
    <row r="13" spans="1:8" ht="29.25" customHeight="1" x14ac:dyDescent="0.25">
      <c r="A13" s="360" t="s">
        <v>411</v>
      </c>
      <c r="B13" s="339"/>
      <c r="C13" s="339"/>
      <c r="D13" s="339"/>
      <c r="E13" s="339"/>
      <c r="F13" s="339"/>
      <c r="G13" s="340">
        <f t="shared" si="0"/>
        <v>0</v>
      </c>
      <c r="H13" s="51"/>
    </row>
    <row r="14" spans="1:8" ht="29.25" customHeight="1" x14ac:dyDescent="0.25">
      <c r="A14" s="361" t="s">
        <v>412</v>
      </c>
      <c r="B14" s="340">
        <f>SUM(B8:B13)</f>
        <v>0</v>
      </c>
      <c r="C14" s="340">
        <f t="shared" ref="C14:G14" si="1">SUM(C8:C13)</f>
        <v>0</v>
      </c>
      <c r="D14" s="340">
        <f t="shared" si="1"/>
        <v>0</v>
      </c>
      <c r="E14" s="340">
        <f t="shared" si="1"/>
        <v>0</v>
      </c>
      <c r="F14" s="340">
        <f t="shared" si="1"/>
        <v>0</v>
      </c>
      <c r="G14" s="340">
        <f t="shared" si="1"/>
        <v>0</v>
      </c>
      <c r="H14" s="51"/>
    </row>
    <row r="15" spans="1:8" ht="18.75" customHeight="1" x14ac:dyDescent="0.25">
      <c r="A15" s="155"/>
      <c r="B15" s="155"/>
      <c r="C15" s="155"/>
      <c r="D15" s="155"/>
      <c r="E15" s="155"/>
      <c r="F15" s="155"/>
      <c r="G15" s="155"/>
      <c r="H15" s="51"/>
    </row>
    <row r="26" ht="31.5" customHeight="1" x14ac:dyDescent="0.25"/>
    <row r="27" ht="31.5" customHeight="1" x14ac:dyDescent="0.25"/>
    <row r="28" ht="31.5" customHeight="1" x14ac:dyDescent="0.25"/>
  </sheetData>
  <mergeCells count="5">
    <mergeCell ref="A3:G3"/>
    <mergeCell ref="A4:G4"/>
    <mergeCell ref="A7:G7"/>
    <mergeCell ref="A2:G2"/>
    <mergeCell ref="A5:G5"/>
  </mergeCells>
  <conditionalFormatting sqref="B6:F6">
    <cfRule type="cellIs" dxfId="1"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59" orientation="portrait" r:id="rId1"/>
  <headerFooter alignWithMargins="0">
    <oddFooter>&amp;L&amp;8&amp;A&amp;R&amp;8R&amp;&amp;D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pageSetUpPr fitToPage="1"/>
  </sheetPr>
  <dimension ref="A1:H37"/>
  <sheetViews>
    <sheetView showGridLines="0" zoomScale="75" zoomScaleNormal="75" workbookViewId="0">
      <pane xSplit="7" ySplit="2" topLeftCell="H3" activePane="bottomRight" state="frozen"/>
      <selection pane="topRight" activeCell="I1" sqref="I1"/>
      <selection pane="bottomLeft" activeCell="A3" sqref="A3"/>
      <selection pane="bottomRight" activeCell="D9" sqref="D9"/>
    </sheetView>
  </sheetViews>
  <sheetFormatPr baseColWidth="10" defaultColWidth="11.44140625" defaultRowHeight="15" x14ac:dyDescent="0.25"/>
  <cols>
    <col min="1" max="1" width="41.5546875" style="47" customWidth="1"/>
    <col min="2" max="4" width="15.6640625" style="47" customWidth="1"/>
    <col min="5" max="5" width="17.5546875" style="47" customWidth="1"/>
    <col min="6" max="6" width="17.88671875" style="47" customWidth="1"/>
    <col min="7" max="7" width="18.6640625" style="47" customWidth="1"/>
    <col min="8" max="8" width="3.109375" style="48" customWidth="1"/>
    <col min="9" max="16384" width="11.44140625" style="47"/>
  </cols>
  <sheetData>
    <row r="1" spans="1:8" ht="15.6" x14ac:dyDescent="0.25">
      <c r="A1" s="45"/>
      <c r="B1" s="46"/>
    </row>
    <row r="2" spans="1:8" ht="34.200000000000003" customHeight="1" x14ac:dyDescent="0.25">
      <c r="A2" s="501" t="str">
        <f>"Effectifs de R&amp;D travaillant dans votre organisme en " &amp; SURVEY_YEAR &amp; " et rémunérés par un tiers, en équivalents temps plein recherche (ETPR)"</f>
        <v>Effectifs de R&amp;D travaillant dans votre organisme en 2023 et rémunérés par un tiers, en équivalents temps plein recherche (ETPR)</v>
      </c>
      <c r="B2" s="501"/>
      <c r="C2" s="501"/>
      <c r="D2" s="501"/>
      <c r="E2" s="501"/>
      <c r="F2" s="501"/>
      <c r="G2" s="501"/>
      <c r="H2" s="49"/>
    </row>
    <row r="3" spans="1:8" x14ac:dyDescent="0.25">
      <c r="A3" s="502" t="s">
        <v>405</v>
      </c>
      <c r="B3" s="502"/>
      <c r="C3" s="502"/>
      <c r="D3" s="502"/>
      <c r="E3" s="502"/>
      <c r="F3" s="502"/>
      <c r="G3" s="502"/>
      <c r="H3" s="51"/>
    </row>
    <row r="4" spans="1:8" ht="88.95" customHeight="1" x14ac:dyDescent="0.25">
      <c r="A4" s="465" t="s">
        <v>605</v>
      </c>
      <c r="B4" s="465"/>
      <c r="C4" s="465"/>
      <c r="D4" s="465"/>
      <c r="E4" s="465"/>
      <c r="F4" s="465"/>
      <c r="G4" s="465"/>
      <c r="H4" s="58"/>
    </row>
    <row r="5" spans="1:8" ht="16.5" customHeight="1" x14ac:dyDescent="0.25">
      <c r="A5" s="362"/>
      <c r="B5" s="362"/>
      <c r="C5" s="362"/>
      <c r="D5" s="362"/>
      <c r="E5" s="362"/>
      <c r="F5" s="362"/>
      <c r="G5" s="362"/>
      <c r="H5" s="58"/>
    </row>
    <row r="6" spans="1:8" ht="109.2" x14ac:dyDescent="0.25">
      <c r="A6" s="320" t="s">
        <v>420</v>
      </c>
      <c r="B6" s="320" t="s">
        <v>421</v>
      </c>
      <c r="C6" s="320" t="s">
        <v>430</v>
      </c>
      <c r="D6" s="320" t="s">
        <v>424</v>
      </c>
      <c r="E6" s="320" t="s">
        <v>422</v>
      </c>
      <c r="F6" s="320" t="s">
        <v>423</v>
      </c>
      <c r="G6" s="305" t="s">
        <v>366</v>
      </c>
      <c r="H6" s="60"/>
    </row>
    <row r="7" spans="1:8" ht="17.25" customHeight="1" x14ac:dyDescent="0.25">
      <c r="A7" s="503" t="s">
        <v>608</v>
      </c>
      <c r="B7" s="503"/>
      <c r="C7" s="503"/>
      <c r="D7" s="503"/>
      <c r="E7" s="503"/>
      <c r="F7" s="503"/>
      <c r="G7" s="503"/>
      <c r="H7" s="60"/>
    </row>
    <row r="8" spans="1:8" ht="29.25" customHeight="1" x14ac:dyDescent="0.25">
      <c r="A8" s="357" t="s">
        <v>406</v>
      </c>
      <c r="B8" s="339"/>
      <c r="C8" s="339"/>
      <c r="D8" s="339"/>
      <c r="E8" s="339"/>
      <c r="F8" s="339"/>
      <c r="G8" s="340">
        <f>SUM(B8:F8)</f>
        <v>0</v>
      </c>
      <c r="H8" s="51"/>
    </row>
    <row r="9" spans="1:8" ht="29.25" customHeight="1" x14ac:dyDescent="0.25">
      <c r="A9" s="358" t="s">
        <v>407</v>
      </c>
      <c r="B9" s="339"/>
      <c r="C9" s="339"/>
      <c r="D9" s="339"/>
      <c r="E9" s="339"/>
      <c r="F9" s="339"/>
      <c r="G9" s="340">
        <f t="shared" ref="G9:G13" si="0">SUM(B9:F9)</f>
        <v>0</v>
      </c>
      <c r="H9" s="51"/>
    </row>
    <row r="10" spans="1:8" ht="29.25" customHeight="1" x14ac:dyDescent="0.25">
      <c r="A10" s="358" t="s">
        <v>408</v>
      </c>
      <c r="B10" s="339"/>
      <c r="C10" s="339"/>
      <c r="D10" s="339"/>
      <c r="E10" s="339"/>
      <c r="F10" s="339"/>
      <c r="G10" s="340">
        <f t="shared" si="0"/>
        <v>0</v>
      </c>
      <c r="H10" s="51"/>
    </row>
    <row r="11" spans="1:8" ht="29.25" customHeight="1" x14ac:dyDescent="0.25">
      <c r="A11" s="358" t="s">
        <v>409</v>
      </c>
      <c r="B11" s="339"/>
      <c r="C11" s="339"/>
      <c r="D11" s="339"/>
      <c r="E11" s="339"/>
      <c r="F11" s="339"/>
      <c r="G11" s="340">
        <f t="shared" si="0"/>
        <v>0</v>
      </c>
      <c r="H11" s="51"/>
    </row>
    <row r="12" spans="1:8" ht="29.25" customHeight="1" x14ac:dyDescent="0.25">
      <c r="A12" s="359" t="s">
        <v>410</v>
      </c>
      <c r="B12" s="339"/>
      <c r="C12" s="339"/>
      <c r="D12" s="339"/>
      <c r="E12" s="339"/>
      <c r="F12" s="339"/>
      <c r="G12" s="340">
        <f t="shared" si="0"/>
        <v>0</v>
      </c>
      <c r="H12" s="51"/>
    </row>
    <row r="13" spans="1:8" ht="29.25" customHeight="1" x14ac:dyDescent="0.25">
      <c r="A13" s="360" t="s">
        <v>411</v>
      </c>
      <c r="B13" s="339"/>
      <c r="C13" s="339"/>
      <c r="D13" s="339"/>
      <c r="E13" s="339"/>
      <c r="F13" s="339"/>
      <c r="G13" s="340">
        <f t="shared" si="0"/>
        <v>0</v>
      </c>
      <c r="H13" s="51"/>
    </row>
    <row r="14" spans="1:8" ht="29.25" customHeight="1" x14ac:dyDescent="0.25">
      <c r="A14" s="361" t="s">
        <v>436</v>
      </c>
      <c r="B14" s="340">
        <f>SUM(B8:B13)</f>
        <v>0</v>
      </c>
      <c r="C14" s="340">
        <f t="shared" ref="C14:G14" si="1">SUM(C8:C13)</f>
        <v>0</v>
      </c>
      <c r="D14" s="340">
        <f t="shared" si="1"/>
        <v>0</v>
      </c>
      <c r="E14" s="340">
        <f t="shared" si="1"/>
        <v>0</v>
      </c>
      <c r="F14" s="340">
        <f t="shared" si="1"/>
        <v>0</v>
      </c>
      <c r="G14" s="340">
        <f t="shared" si="1"/>
        <v>0</v>
      </c>
      <c r="H14" s="61"/>
    </row>
    <row r="15" spans="1:8" x14ac:dyDescent="0.25">
      <c r="B15" s="64"/>
    </row>
    <row r="35" ht="31.5" customHeight="1" x14ac:dyDescent="0.25"/>
    <row r="36" ht="31.5" customHeight="1" x14ac:dyDescent="0.25"/>
    <row r="37" ht="31.5" customHeight="1" x14ac:dyDescent="0.25"/>
  </sheetData>
  <mergeCells count="4">
    <mergeCell ref="A3:G3"/>
    <mergeCell ref="A7:G7"/>
    <mergeCell ref="A2:G2"/>
    <mergeCell ref="A4:G4"/>
  </mergeCells>
  <conditionalFormatting sqref="B6:F6">
    <cfRule type="cellIs" dxfId="0"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59" orientation="portrait" r:id="rId1"/>
  <headerFooter alignWithMargins="0">
    <oddFooter>&amp;L&amp;8&amp;A&amp;R&amp;8R&amp;&amp;D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F14"/>
  <sheetViews>
    <sheetView showGridLines="0" zoomScaleNormal="100" workbookViewId="0">
      <selection activeCell="A13" sqref="A13:E13"/>
    </sheetView>
  </sheetViews>
  <sheetFormatPr baseColWidth="10" defaultColWidth="11.44140625" defaultRowHeight="13.2" x14ac:dyDescent="0.25"/>
  <cols>
    <col min="1" max="1" width="45.5546875" style="2" customWidth="1"/>
    <col min="2" max="2" width="18.109375" style="2" customWidth="1"/>
    <col min="3" max="3" width="15.44140625" style="2" customWidth="1"/>
    <col min="4" max="4" width="16" style="2" customWidth="1"/>
    <col min="5" max="5" width="15.33203125" style="2" customWidth="1"/>
    <col min="6" max="6" width="3.6640625" style="2" customWidth="1"/>
    <col min="7" max="16384" width="11.44140625" style="2"/>
  </cols>
  <sheetData>
    <row r="1" spans="1:6" x14ac:dyDescent="0.25">
      <c r="A1" s="15"/>
      <c r="B1" s="16"/>
    </row>
    <row r="3" spans="1:6" x14ac:dyDescent="0.25">
      <c r="A3" s="504" t="s">
        <v>413</v>
      </c>
      <c r="B3" s="366"/>
      <c r="C3" s="366"/>
      <c r="D3" s="366"/>
      <c r="E3" s="366"/>
      <c r="F3" s="366"/>
    </row>
    <row r="4" spans="1:6" ht="21.75" customHeight="1" x14ac:dyDescent="0.25">
      <c r="A4" s="504"/>
      <c r="B4" s="372"/>
      <c r="C4" s="369" t="s">
        <v>414</v>
      </c>
      <c r="D4" s="372"/>
      <c r="E4" s="370" t="s">
        <v>415</v>
      </c>
      <c r="F4" s="366"/>
    </row>
    <row r="5" spans="1:6" ht="33" customHeight="1" x14ac:dyDescent="0.25">
      <c r="A5" s="504"/>
      <c r="B5" s="371"/>
      <c r="C5" s="371"/>
      <c r="D5" s="371"/>
      <c r="E5" s="371"/>
      <c r="F5" s="366"/>
    </row>
    <row r="7" spans="1:6" x14ac:dyDescent="0.25">
      <c r="A7" s="25" t="s">
        <v>416</v>
      </c>
      <c r="B7" s="25"/>
      <c r="D7" s="25"/>
      <c r="E7" s="25"/>
    </row>
    <row r="8" spans="1:6" x14ac:dyDescent="0.25">
      <c r="A8" s="505" t="s">
        <v>417</v>
      </c>
      <c r="B8" s="506"/>
      <c r="C8" s="366"/>
      <c r="D8" s="367"/>
      <c r="E8" s="367"/>
      <c r="F8" s="366"/>
    </row>
    <row r="9" spans="1:6" ht="72.75" customHeight="1" x14ac:dyDescent="0.25">
      <c r="A9" s="507"/>
      <c r="B9" s="508"/>
      <c r="C9" s="508"/>
      <c r="D9" s="508"/>
      <c r="E9" s="509"/>
      <c r="F9" s="366"/>
    </row>
    <row r="10" spans="1:6" x14ac:dyDescent="0.25">
      <c r="A10" s="366"/>
      <c r="B10" s="366"/>
      <c r="C10" s="366"/>
      <c r="D10" s="366"/>
      <c r="E10" s="366"/>
      <c r="F10" s="366"/>
    </row>
    <row r="11" spans="1:6" x14ac:dyDescent="0.25">
      <c r="A11" s="366"/>
      <c r="B11" s="366"/>
      <c r="C11" s="366"/>
      <c r="D11" s="366"/>
      <c r="E11" s="366"/>
      <c r="F11" s="366"/>
    </row>
    <row r="12" spans="1:6" x14ac:dyDescent="0.25">
      <c r="A12" s="368" t="s">
        <v>418</v>
      </c>
      <c r="B12" s="366"/>
      <c r="C12" s="366"/>
      <c r="D12" s="366"/>
      <c r="E12" s="366"/>
      <c r="F12" s="366"/>
    </row>
    <row r="13" spans="1:6" ht="74.25" customHeight="1" x14ac:dyDescent="0.25">
      <c r="A13" s="507"/>
      <c r="B13" s="508"/>
      <c r="C13" s="508"/>
      <c r="D13" s="508"/>
      <c r="E13" s="509"/>
      <c r="F13" s="366"/>
    </row>
    <row r="14" spans="1:6" x14ac:dyDescent="0.25">
      <c r="A14" s="366"/>
      <c r="B14" s="366"/>
      <c r="C14" s="366"/>
      <c r="D14" s="366"/>
      <c r="E14" s="366"/>
      <c r="F14" s="366"/>
    </row>
  </sheetData>
  <mergeCells count="4">
    <mergeCell ref="A3:A5"/>
    <mergeCell ref="A8:B8"/>
    <mergeCell ref="A9:E9"/>
    <mergeCell ref="A13:E13"/>
  </mergeCells>
  <pageMargins left="0.70866141732283472" right="0.70866141732283472" top="0.74803149606299213" bottom="0.74803149606299213" header="0.31496062992125984" footer="0.31496062992125984"/>
  <pageSetup paperSize="9" orientation="portrait" r:id="rId1"/>
  <headerFooter>
    <oddFooter>&amp;L&amp;A&amp;RR&amp;&amp;D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2:D84"/>
  <sheetViews>
    <sheetView showGridLines="0" zoomScale="85" zoomScaleNormal="85" workbookViewId="0">
      <pane xSplit="1" ySplit="7" topLeftCell="B8" activePane="bottomRight" state="frozen"/>
      <selection pane="topRight" activeCell="B1" sqref="B1"/>
      <selection pane="bottomLeft" activeCell="A8" sqref="A8"/>
      <selection pane="bottomRight" activeCell="C8" sqref="C8"/>
    </sheetView>
  </sheetViews>
  <sheetFormatPr baseColWidth="10" defaultColWidth="11.44140625" defaultRowHeight="15" x14ac:dyDescent="0.25"/>
  <cols>
    <col min="1" max="3" width="50.6640625" style="47" customWidth="1"/>
    <col min="4" max="4" width="3.109375" style="48" customWidth="1"/>
    <col min="5" max="16384" width="11.44140625" style="47"/>
  </cols>
  <sheetData>
    <row r="2" spans="1:4" ht="34.5" customHeight="1" thickBot="1" x14ac:dyDescent="0.35">
      <c r="A2" s="95" t="str">
        <f>"VOTRE ACTIVITÉ DE FINANCEUR DE R&amp;D EN "&amp;SURVEY_YEAR</f>
        <v>VOTRE ACTIVITÉ DE FINANCEUR DE R&amp;D EN 2023</v>
      </c>
      <c r="B2" s="96"/>
      <c r="C2" s="96"/>
      <c r="D2" s="49"/>
    </row>
    <row r="3" spans="1:4" ht="34.5" customHeight="1" thickTop="1" x14ac:dyDescent="0.3">
      <c r="A3" s="406" t="str">
        <f>"Montants reçus et reversés en " &amp; SURVEY_YEAR &amp; " par votre organisme dans le cadre de son activité de financeur de la R&amp;D"</f>
        <v>Montants reçus et reversés en 2023 par votre organisme dans le cadre de son activité de financeur de la R&amp;D</v>
      </c>
      <c r="B3" s="406"/>
      <c r="C3" s="406"/>
      <c r="D3" s="49"/>
    </row>
    <row r="4" spans="1:4" ht="111" customHeight="1" x14ac:dyDescent="0.25">
      <c r="A4" s="408" t="s">
        <v>438</v>
      </c>
      <c r="B4" s="409"/>
      <c r="C4" s="409"/>
      <c r="D4" s="51"/>
    </row>
    <row r="5" spans="1:4" ht="36" customHeight="1" x14ac:dyDescent="0.3">
      <c r="A5" s="407" t="s">
        <v>53</v>
      </c>
      <c r="B5" s="407"/>
      <c r="C5" s="407"/>
      <c r="D5" s="59"/>
    </row>
    <row r="6" spans="1:4" ht="15.6" x14ac:dyDescent="0.25">
      <c r="D6" s="59"/>
    </row>
    <row r="7" spans="1:4" ht="33" customHeight="1" x14ac:dyDescent="0.25">
      <c r="A7" s="375" t="s">
        <v>54</v>
      </c>
      <c r="B7" s="375" t="s">
        <v>55</v>
      </c>
      <c r="C7" s="376" t="s">
        <v>56</v>
      </c>
      <c r="D7" s="51"/>
    </row>
    <row r="8" spans="1:4" ht="21" customHeight="1" x14ac:dyDescent="0.25">
      <c r="A8" s="373"/>
      <c r="B8" s="374"/>
      <c r="C8" s="374"/>
      <c r="D8" s="51"/>
    </row>
    <row r="9" spans="1:4" ht="21" customHeight="1" x14ac:dyDescent="0.25">
      <c r="A9" s="380"/>
      <c r="B9" s="380"/>
      <c r="C9" s="380"/>
      <c r="D9" s="51"/>
    </row>
    <row r="10" spans="1:4" ht="21" customHeight="1" x14ac:dyDescent="0.25">
      <c r="A10" s="380"/>
      <c r="B10" s="380"/>
      <c r="C10" s="380"/>
      <c r="D10" s="51"/>
    </row>
    <row r="11" spans="1:4" ht="21" customHeight="1" x14ac:dyDescent="0.25">
      <c r="A11" s="380"/>
      <c r="B11" s="380"/>
      <c r="C11" s="380"/>
      <c r="D11" s="51"/>
    </row>
    <row r="12" spans="1:4" ht="21" customHeight="1" x14ac:dyDescent="0.25">
      <c r="A12" s="380"/>
      <c r="B12" s="380"/>
      <c r="C12" s="380"/>
      <c r="D12" s="51"/>
    </row>
    <row r="13" spans="1:4" ht="21" customHeight="1" x14ac:dyDescent="0.25">
      <c r="A13" s="380"/>
      <c r="B13" s="380"/>
      <c r="C13" s="380"/>
    </row>
    <row r="14" spans="1:4" ht="21" customHeight="1" x14ac:dyDescent="0.25">
      <c r="A14" s="380"/>
      <c r="B14" s="380"/>
      <c r="C14" s="380"/>
    </row>
    <row r="15" spans="1:4" ht="21" customHeight="1" x14ac:dyDescent="0.25">
      <c r="A15" s="380"/>
      <c r="B15" s="380"/>
      <c r="C15" s="380"/>
    </row>
    <row r="16" spans="1:4" ht="21" customHeight="1" x14ac:dyDescent="0.25">
      <c r="A16" s="380"/>
      <c r="B16" s="380"/>
      <c r="C16" s="380"/>
    </row>
    <row r="17" spans="1:4" ht="21" customHeight="1" x14ac:dyDescent="0.25">
      <c r="A17" s="380"/>
      <c r="B17" s="380"/>
      <c r="C17" s="380"/>
    </row>
    <row r="18" spans="1:4" ht="21" customHeight="1" x14ac:dyDescent="0.25">
      <c r="A18" s="380"/>
      <c r="B18" s="380"/>
      <c r="C18" s="380"/>
    </row>
    <row r="19" spans="1:4" ht="21" customHeight="1" x14ac:dyDescent="0.25">
      <c r="A19" s="380"/>
      <c r="B19" s="380"/>
      <c r="C19" s="380"/>
    </row>
    <row r="20" spans="1:4" ht="21" customHeight="1" x14ac:dyDescent="0.25">
      <c r="A20" s="380"/>
      <c r="B20" s="380"/>
      <c r="C20" s="380"/>
    </row>
    <row r="21" spans="1:4" ht="21" customHeight="1" x14ac:dyDescent="0.25">
      <c r="A21" s="380"/>
      <c r="B21" s="380"/>
      <c r="C21" s="380"/>
    </row>
    <row r="22" spans="1:4" ht="21" customHeight="1" x14ac:dyDescent="0.25">
      <c r="A22" s="380"/>
      <c r="B22" s="380"/>
      <c r="C22" s="380"/>
    </row>
    <row r="23" spans="1:4" ht="21" customHeight="1" x14ac:dyDescent="0.25">
      <c r="A23" s="380"/>
      <c r="B23" s="380"/>
      <c r="C23" s="380"/>
    </row>
    <row r="24" spans="1:4" ht="21" customHeight="1" x14ac:dyDescent="0.25">
      <c r="A24" s="380"/>
      <c r="B24" s="380"/>
      <c r="C24" s="380"/>
    </row>
    <row r="25" spans="1:4" ht="21" customHeight="1" x14ac:dyDescent="0.25">
      <c r="A25" s="380"/>
      <c r="B25" s="380"/>
      <c r="C25" s="380"/>
    </row>
    <row r="26" spans="1:4" ht="21" customHeight="1" x14ac:dyDescent="0.25">
      <c r="A26" s="380"/>
      <c r="B26" s="380"/>
      <c r="C26" s="380"/>
      <c r="D26" s="51"/>
    </row>
    <row r="27" spans="1:4" ht="21" customHeight="1" x14ac:dyDescent="0.25">
      <c r="A27" s="380"/>
      <c r="B27" s="380"/>
      <c r="C27" s="380"/>
      <c r="D27" s="51"/>
    </row>
    <row r="28" spans="1:4" ht="21" customHeight="1" x14ac:dyDescent="0.25">
      <c r="A28" s="380"/>
      <c r="B28" s="380"/>
      <c r="C28" s="380"/>
      <c r="D28" s="51"/>
    </row>
    <row r="29" spans="1:4" ht="21" customHeight="1" x14ac:dyDescent="0.25">
      <c r="A29" s="380"/>
      <c r="B29" s="380"/>
      <c r="C29" s="380"/>
      <c r="D29" s="51"/>
    </row>
    <row r="30" spans="1:4" ht="21" customHeight="1" x14ac:dyDescent="0.25">
      <c r="A30" s="380"/>
      <c r="B30" s="380"/>
      <c r="C30" s="380"/>
      <c r="D30" s="51"/>
    </row>
    <row r="31" spans="1:4" ht="21" customHeight="1" x14ac:dyDescent="0.25">
      <c r="A31" s="380"/>
      <c r="B31" s="380"/>
      <c r="C31" s="380"/>
      <c r="D31" s="51"/>
    </row>
    <row r="32" spans="1:4" ht="21" customHeight="1" x14ac:dyDescent="0.25">
      <c r="A32" s="380"/>
      <c r="B32" s="380"/>
      <c r="C32" s="380"/>
      <c r="D32" s="51"/>
    </row>
    <row r="33" spans="1:4" ht="21" customHeight="1" x14ac:dyDescent="0.25">
      <c r="A33" s="380"/>
      <c r="B33" s="380"/>
      <c r="C33" s="380"/>
      <c r="D33" s="51"/>
    </row>
    <row r="34" spans="1:4" ht="21" customHeight="1" x14ac:dyDescent="0.25">
      <c r="A34" s="380"/>
      <c r="B34" s="380"/>
      <c r="C34" s="380"/>
      <c r="D34" s="51"/>
    </row>
    <row r="35" spans="1:4" ht="21" customHeight="1" x14ac:dyDescent="0.25">
      <c r="A35" s="380"/>
      <c r="B35" s="380"/>
      <c r="C35" s="380"/>
      <c r="D35" s="51"/>
    </row>
    <row r="36" spans="1:4" ht="21" customHeight="1" x14ac:dyDescent="0.25">
      <c r="A36" s="380"/>
      <c r="B36" s="380"/>
      <c r="C36" s="380"/>
      <c r="D36" s="51"/>
    </row>
    <row r="37" spans="1:4" ht="21" customHeight="1" x14ac:dyDescent="0.25">
      <c r="A37" s="380"/>
      <c r="B37" s="380"/>
      <c r="C37" s="380"/>
      <c r="D37" s="51"/>
    </row>
    <row r="38" spans="1:4" ht="21" customHeight="1" x14ac:dyDescent="0.25">
      <c r="A38" s="380"/>
      <c r="B38" s="380"/>
      <c r="C38" s="380"/>
      <c r="D38" s="51"/>
    </row>
    <row r="39" spans="1:4" ht="21" customHeight="1" x14ac:dyDescent="0.25">
      <c r="A39" s="380"/>
      <c r="B39" s="380"/>
      <c r="C39" s="380"/>
      <c r="D39" s="51"/>
    </row>
    <row r="40" spans="1:4" ht="21" customHeight="1" x14ac:dyDescent="0.25">
      <c r="A40" s="380"/>
      <c r="B40" s="380"/>
      <c r="C40" s="380"/>
      <c r="D40" s="51"/>
    </row>
    <row r="41" spans="1:4" ht="21" customHeight="1" x14ac:dyDescent="0.25">
      <c r="A41" s="380"/>
      <c r="B41" s="380"/>
      <c r="C41" s="380"/>
      <c r="D41" s="51"/>
    </row>
    <row r="42" spans="1:4" ht="21" customHeight="1" x14ac:dyDescent="0.25">
      <c r="A42" s="380"/>
      <c r="B42" s="380"/>
      <c r="C42" s="380"/>
      <c r="D42" s="51"/>
    </row>
    <row r="43" spans="1:4" ht="21" customHeight="1" x14ac:dyDescent="0.25">
      <c r="A43" s="380"/>
      <c r="B43" s="380"/>
      <c r="C43" s="380"/>
      <c r="D43" s="51"/>
    </row>
    <row r="44" spans="1:4" ht="21" customHeight="1" x14ac:dyDescent="0.25">
      <c r="A44" s="380"/>
      <c r="B44" s="380"/>
      <c r="C44" s="380"/>
      <c r="D44" s="51"/>
    </row>
    <row r="45" spans="1:4" ht="21" customHeight="1" x14ac:dyDescent="0.25">
      <c r="A45" s="380"/>
      <c r="B45" s="380"/>
      <c r="C45" s="380"/>
      <c r="D45" s="51"/>
    </row>
    <row r="46" spans="1:4" ht="21" customHeight="1" x14ac:dyDescent="0.25">
      <c r="A46" s="380"/>
      <c r="B46" s="380"/>
      <c r="C46" s="380"/>
      <c r="D46" s="51"/>
    </row>
    <row r="47" spans="1:4" ht="21" customHeight="1" x14ac:dyDescent="0.25">
      <c r="A47" s="380"/>
      <c r="B47" s="380"/>
      <c r="C47" s="380"/>
      <c r="D47" s="51"/>
    </row>
    <row r="48" spans="1:4" ht="21" customHeight="1" x14ac:dyDescent="0.25">
      <c r="A48" s="380"/>
      <c r="B48" s="380"/>
      <c r="C48" s="380"/>
      <c r="D48" s="51"/>
    </row>
    <row r="49" spans="1:4" ht="21" customHeight="1" x14ac:dyDescent="0.25">
      <c r="A49" s="380"/>
      <c r="B49" s="380"/>
      <c r="C49" s="380"/>
      <c r="D49" s="51"/>
    </row>
    <row r="50" spans="1:4" x14ac:dyDescent="0.25">
      <c r="A50" s="55"/>
      <c r="B50" s="55"/>
      <c r="C50" s="55"/>
    </row>
    <row r="51" spans="1:4" ht="15.6" x14ac:dyDescent="0.3">
      <c r="A51" s="410" t="s">
        <v>57</v>
      </c>
      <c r="B51" s="410"/>
      <c r="C51" s="410"/>
      <c r="D51" s="51"/>
    </row>
    <row r="52" spans="1:4" ht="15.6" x14ac:dyDescent="0.25">
      <c r="D52" s="58"/>
    </row>
    <row r="53" spans="1:4" ht="15.6" x14ac:dyDescent="0.25">
      <c r="D53" s="59"/>
    </row>
    <row r="54" spans="1:4" ht="15.6" x14ac:dyDescent="0.25">
      <c r="D54" s="59"/>
    </row>
    <row r="55" spans="1:4" ht="15.6" x14ac:dyDescent="0.25">
      <c r="D55" s="59"/>
    </row>
    <row r="56" spans="1:4" ht="15.6" x14ac:dyDescent="0.25">
      <c r="D56" s="59"/>
    </row>
    <row r="58" spans="1:4" ht="15.6" x14ac:dyDescent="0.25">
      <c r="D58" s="60"/>
    </row>
    <row r="59" spans="1:4" x14ac:dyDescent="0.25">
      <c r="D59" s="51"/>
    </row>
    <row r="60" spans="1:4" x14ac:dyDescent="0.25">
      <c r="D60" s="51"/>
    </row>
    <row r="61" spans="1:4" x14ac:dyDescent="0.25">
      <c r="D61" s="51"/>
    </row>
    <row r="62" spans="1:4" x14ac:dyDescent="0.25">
      <c r="D62" s="51"/>
    </row>
    <row r="63" spans="1:4" x14ac:dyDescent="0.25">
      <c r="D63" s="51"/>
    </row>
    <row r="64" spans="1:4" x14ac:dyDescent="0.25">
      <c r="D64" s="51"/>
    </row>
    <row r="66" spans="4:4" ht="15.6" x14ac:dyDescent="0.25">
      <c r="D66" s="61"/>
    </row>
    <row r="82" ht="31.5" customHeight="1" x14ac:dyDescent="0.25"/>
    <row r="83" ht="31.5" customHeight="1" x14ac:dyDescent="0.25"/>
    <row r="84" ht="31.5" customHeight="1" x14ac:dyDescent="0.25"/>
  </sheetData>
  <mergeCells count="4">
    <mergeCell ref="A3:C3"/>
    <mergeCell ref="A5:C5"/>
    <mergeCell ref="A4:C4"/>
    <mergeCell ref="A51:C51"/>
  </mergeCells>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H36"/>
  <sheetViews>
    <sheetView showGridLines="0" topLeftCell="A4" zoomScaleNormal="100" workbookViewId="0">
      <selection activeCell="A12" sqref="A12:G12"/>
    </sheetView>
  </sheetViews>
  <sheetFormatPr baseColWidth="10" defaultColWidth="11.44140625" defaultRowHeight="15" x14ac:dyDescent="0.25"/>
  <cols>
    <col min="1" max="7" width="11.44140625" style="47"/>
    <col min="8" max="8" width="3.109375" style="48" customWidth="1"/>
    <col min="9" max="16384" width="11.44140625" style="47"/>
  </cols>
  <sheetData>
    <row r="1" spans="1:8" ht="15.6" x14ac:dyDescent="0.25">
      <c r="A1" s="45"/>
      <c r="B1" s="46"/>
    </row>
    <row r="2" spans="1:8" ht="18" thickBot="1" x14ac:dyDescent="0.35">
      <c r="A2" s="92" t="str">
        <f>"VOTRE ACTIVITÉ D'OPÉRATEUR DE R&amp;D EN "&amp;SURVEY_YEAR</f>
        <v>VOTRE ACTIVITÉ D'OPÉRATEUR DE R&amp;D EN 2023</v>
      </c>
      <c r="B2" s="93"/>
      <c r="C2" s="94"/>
      <c r="D2" s="94"/>
      <c r="E2" s="94"/>
      <c r="F2" s="94"/>
      <c r="G2" s="94"/>
      <c r="H2" s="49"/>
    </row>
    <row r="3" spans="1:8" ht="16.2" thickTop="1" x14ac:dyDescent="0.25">
      <c r="A3" s="79"/>
      <c r="B3" s="80"/>
      <c r="C3" s="80"/>
      <c r="D3" s="80"/>
      <c r="E3" s="80"/>
      <c r="F3" s="80"/>
      <c r="G3" s="80"/>
      <c r="H3" s="49"/>
    </row>
    <row r="4" spans="1:8" ht="66" customHeight="1" x14ac:dyDescent="0.25">
      <c r="A4" s="411" t="s">
        <v>58</v>
      </c>
      <c r="B4" s="411"/>
      <c r="C4" s="411"/>
      <c r="D4" s="411"/>
      <c r="E4" s="411"/>
      <c r="F4" s="411"/>
      <c r="G4" s="411"/>
      <c r="H4" s="49"/>
    </row>
    <row r="5" spans="1:8" x14ac:dyDescent="0.25">
      <c r="H5" s="51"/>
    </row>
    <row r="6" spans="1:8" ht="87.6" customHeight="1" thickBot="1" x14ac:dyDescent="0.35">
      <c r="A6" s="413" t="s">
        <v>443</v>
      </c>
      <c r="B6" s="413"/>
      <c r="C6" s="413"/>
      <c r="D6" s="413"/>
      <c r="E6" s="413"/>
      <c r="F6" s="413"/>
      <c r="G6" s="413"/>
      <c r="H6" s="59"/>
    </row>
    <row r="7" spans="1:8" ht="70.5" customHeight="1" thickTop="1" x14ac:dyDescent="0.25">
      <c r="A7" s="414"/>
      <c r="B7" s="415"/>
      <c r="C7" s="415"/>
      <c r="D7" s="415"/>
      <c r="E7" s="415"/>
      <c r="F7" s="415"/>
      <c r="G7" s="416"/>
      <c r="H7" s="59"/>
    </row>
    <row r="9" spans="1:8" ht="15.6" x14ac:dyDescent="0.25">
      <c r="H9" s="60"/>
    </row>
    <row r="10" spans="1:8" ht="15.6" x14ac:dyDescent="0.25">
      <c r="A10" s="417" t="str">
        <f>"Commentaires sur l'année " &amp; SURVEY_YEAR</f>
        <v>Commentaires sur l'année 2023</v>
      </c>
      <c r="B10" s="417"/>
      <c r="C10" s="417"/>
      <c r="D10" s="417"/>
      <c r="E10" s="417"/>
      <c r="F10" s="417"/>
      <c r="G10" s="417"/>
      <c r="H10" s="51"/>
    </row>
    <row r="11" spans="1:8" ht="64.95" customHeight="1" thickBot="1" x14ac:dyDescent="0.3">
      <c r="A11" s="418" t="s">
        <v>59</v>
      </c>
      <c r="B11" s="418"/>
      <c r="C11" s="418"/>
      <c r="D11" s="418"/>
      <c r="E11" s="418"/>
      <c r="F11" s="418"/>
      <c r="G11" s="418"/>
      <c r="H11" s="51"/>
    </row>
    <row r="12" spans="1:8" ht="70.5" customHeight="1" thickTop="1" x14ac:dyDescent="0.25">
      <c r="A12" s="414"/>
      <c r="B12" s="415"/>
      <c r="C12" s="415"/>
      <c r="D12" s="415"/>
      <c r="E12" s="415"/>
      <c r="F12" s="415"/>
      <c r="G12" s="416"/>
      <c r="H12" s="51"/>
    </row>
    <row r="13" spans="1:8" ht="9" customHeight="1" x14ac:dyDescent="0.25">
      <c r="A13" s="81"/>
      <c r="B13" s="81"/>
      <c r="C13" s="81"/>
      <c r="D13" s="81"/>
      <c r="E13" s="81"/>
      <c r="F13" s="81"/>
      <c r="G13" s="81"/>
      <c r="H13" s="51"/>
    </row>
    <row r="14" spans="1:8" ht="36.75" customHeight="1" x14ac:dyDescent="0.25">
      <c r="A14" s="412" t="s">
        <v>60</v>
      </c>
      <c r="B14" s="412"/>
      <c r="C14" s="412"/>
      <c r="D14" s="412"/>
      <c r="E14" s="412"/>
      <c r="F14" s="412"/>
      <c r="G14" s="412"/>
      <c r="H14" s="51"/>
    </row>
    <row r="15" spans="1:8" x14ac:dyDescent="0.25">
      <c r="H15" s="51"/>
    </row>
    <row r="17" spans="8:8" x14ac:dyDescent="0.25">
      <c r="H17" s="51"/>
    </row>
    <row r="18" spans="8:8" x14ac:dyDescent="0.25">
      <c r="H18" s="51"/>
    </row>
    <row r="20" spans="8:8" x14ac:dyDescent="0.25">
      <c r="H20" s="49"/>
    </row>
    <row r="21" spans="8:8" x14ac:dyDescent="0.25">
      <c r="H21" s="51"/>
    </row>
    <row r="22" spans="8:8" ht="15.6" x14ac:dyDescent="0.25">
      <c r="H22" s="58"/>
    </row>
    <row r="23" spans="8:8" ht="15.6" x14ac:dyDescent="0.25">
      <c r="H23" s="59"/>
    </row>
    <row r="24" spans="8:8" ht="15.6" x14ac:dyDescent="0.25">
      <c r="H24" s="59"/>
    </row>
    <row r="25" spans="8:8" ht="15.6" x14ac:dyDescent="0.25">
      <c r="H25" s="59"/>
    </row>
    <row r="26" spans="8:8" ht="15.6" x14ac:dyDescent="0.25">
      <c r="H26" s="59"/>
    </row>
    <row r="28" spans="8:8" ht="15.6" x14ac:dyDescent="0.25">
      <c r="H28" s="60"/>
    </row>
    <row r="29" spans="8:8" x14ac:dyDescent="0.25">
      <c r="H29" s="51"/>
    </row>
    <row r="30" spans="8:8" x14ac:dyDescent="0.25">
      <c r="H30" s="51"/>
    </row>
    <row r="31" spans="8:8" x14ac:dyDescent="0.25">
      <c r="H31" s="51"/>
    </row>
    <row r="32" spans="8:8" x14ac:dyDescent="0.25">
      <c r="H32" s="51"/>
    </row>
    <row r="33" spans="8:8" x14ac:dyDescent="0.25">
      <c r="H33" s="51"/>
    </row>
    <row r="34" spans="8:8" ht="31.5" customHeight="1" x14ac:dyDescent="0.25">
      <c r="H34" s="51"/>
    </row>
    <row r="35" spans="8:8" ht="31.5" customHeight="1" x14ac:dyDescent="0.25"/>
    <row r="36" spans="8:8" ht="31.5" customHeight="1" x14ac:dyDescent="0.25">
      <c r="H36" s="61"/>
    </row>
  </sheetData>
  <mergeCells count="7">
    <mergeCell ref="A4:G4"/>
    <mergeCell ref="A14:G14"/>
    <mergeCell ref="A6:G6"/>
    <mergeCell ref="A7:G7"/>
    <mergeCell ref="A10:G10"/>
    <mergeCell ref="A11:G11"/>
    <mergeCell ref="A12:G12"/>
  </mergeCells>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D21"/>
  <sheetViews>
    <sheetView showGridLines="0" zoomScale="75" zoomScaleNormal="75" workbookViewId="0">
      <selection activeCell="D16" sqref="D16"/>
    </sheetView>
  </sheetViews>
  <sheetFormatPr baseColWidth="10" defaultColWidth="11.44140625" defaultRowHeight="15" x14ac:dyDescent="0.25"/>
  <cols>
    <col min="1" max="1" width="70.33203125" style="47" customWidth="1"/>
    <col min="2" max="2" width="22.33203125" style="47" bestFit="1" customWidth="1"/>
    <col min="3" max="3" width="20.6640625" style="47" customWidth="1"/>
    <col min="4" max="4" width="92" style="50" customWidth="1"/>
    <col min="5" max="16384" width="11.44140625" style="47"/>
  </cols>
  <sheetData>
    <row r="1" spans="1:4" ht="15.6" x14ac:dyDescent="0.25">
      <c r="A1" s="45"/>
      <c r="B1" s="46"/>
      <c r="D1" s="107" t="s">
        <v>437</v>
      </c>
    </row>
    <row r="2" spans="1:4" ht="42" customHeight="1" x14ac:dyDescent="0.25">
      <c r="A2" s="419" t="str">
        <f>"Répartition des dépenses intérieures de R&amp;D (intra-muros à votre structure) par nature de charge en " &amp; SURVEY_YEAR &amp; " et estimation " &amp; SURVEY_YEAR+1</f>
        <v>Répartition des dépenses intérieures de R&amp;D (intra-muros à votre structure) par nature de charge en 2023 et estimation 2024</v>
      </c>
      <c r="B2" s="419"/>
      <c r="C2" s="419"/>
    </row>
    <row r="3" spans="1:4" ht="37.950000000000003" customHeight="1" x14ac:dyDescent="0.3">
      <c r="A3" s="420" t="s">
        <v>61</v>
      </c>
      <c r="B3" s="420"/>
      <c r="C3" s="420"/>
    </row>
    <row r="4" spans="1:4" ht="97.2" customHeight="1" x14ac:dyDescent="0.25">
      <c r="A4" s="423" t="s">
        <v>62</v>
      </c>
      <c r="B4" s="424"/>
      <c r="C4" s="425"/>
    </row>
    <row r="5" spans="1:4" ht="25.5" customHeight="1" x14ac:dyDescent="0.3">
      <c r="A5" s="421"/>
      <c r="B5" s="422"/>
      <c r="C5" s="422"/>
    </row>
    <row r="6" spans="1:4" ht="19.95" customHeight="1" x14ac:dyDescent="0.3">
      <c r="A6" s="82" t="s">
        <v>63</v>
      </c>
      <c r="B6" s="151" t="s">
        <v>64</v>
      </c>
      <c r="C6" s="55"/>
    </row>
    <row r="7" spans="1:4" ht="49.95" customHeight="1" x14ac:dyDescent="0.25">
      <c r="A7" s="91" t="s">
        <v>65</v>
      </c>
      <c r="B7" s="83"/>
      <c r="D7" s="105" t="s">
        <v>441</v>
      </c>
    </row>
    <row r="8" spans="1:4" ht="49.95" customHeight="1" x14ac:dyDescent="0.25">
      <c r="A8" s="91" t="s">
        <v>66</v>
      </c>
      <c r="B8" s="83"/>
      <c r="D8" s="105" t="s">
        <v>67</v>
      </c>
    </row>
    <row r="9" spans="1:4" ht="19.95" customHeight="1" x14ac:dyDescent="0.3">
      <c r="A9" s="82" t="s">
        <v>439</v>
      </c>
      <c r="B9" s="85"/>
    </row>
    <row r="10" spans="1:4" ht="49.95" customHeight="1" x14ac:dyDescent="0.25">
      <c r="A10" s="91" t="s">
        <v>68</v>
      </c>
      <c r="B10" s="83"/>
      <c r="D10" s="105" t="s">
        <v>69</v>
      </c>
    </row>
    <row r="11" spans="1:4" ht="49.95" customHeight="1" x14ac:dyDescent="0.25">
      <c r="A11" s="91" t="s">
        <v>70</v>
      </c>
      <c r="B11" s="83"/>
      <c r="D11" s="105" t="s">
        <v>71</v>
      </c>
    </row>
    <row r="12" spans="1:4" ht="15.6" x14ac:dyDescent="0.3">
      <c r="A12" s="86"/>
      <c r="B12" s="87"/>
      <c r="C12" s="106" t="str">
        <f>"Estimation " &amp; SURVEY_YEAR+1</f>
        <v>Estimation 2024</v>
      </c>
    </row>
    <row r="13" spans="1:4" ht="39.75" customHeight="1" x14ac:dyDescent="0.25">
      <c r="A13" s="88" t="s">
        <v>72</v>
      </c>
      <c r="B13" s="103"/>
      <c r="C13" s="104"/>
    </row>
    <row r="14" spans="1:4" ht="15.6" x14ac:dyDescent="0.25">
      <c r="A14" s="60"/>
      <c r="B14" s="60"/>
    </row>
    <row r="15" spans="1:4" x14ac:dyDescent="0.25">
      <c r="A15" s="84" t="s">
        <v>440</v>
      </c>
      <c r="B15" s="84"/>
      <c r="C15" s="90" t="e">
        <f>(DI_TOTALE_PREV/DI_TOTALE-1)*100</f>
        <v>#DIV/0!</v>
      </c>
    </row>
    <row r="16" spans="1:4" x14ac:dyDescent="0.25">
      <c r="A16" s="426" t="e">
        <f>IF(ABS(C15)&gt;20,"La DIRD estimée pour "&amp; SURVEY_YEAR + 1&amp; " varie de plus de 20% par rapport à la DIRD "&amp; SURVEY_YEAR,"Contrôles OK")</f>
        <v>#DIV/0!</v>
      </c>
      <c r="B16" s="426"/>
      <c r="C16" s="426"/>
    </row>
    <row r="17" spans="1:4" ht="12" customHeight="1" x14ac:dyDescent="0.25"/>
    <row r="18" spans="1:4" ht="15.75" customHeight="1" x14ac:dyDescent="0.25">
      <c r="B18" s="78" t="s">
        <v>73</v>
      </c>
    </row>
    <row r="19" spans="1:4" ht="49.95" customHeight="1" x14ac:dyDescent="0.3">
      <c r="A19" s="120" t="str">
        <f>"Amortissements des dépenses en capital de R&amp;D en " &amp; SURVEY_YEAR</f>
        <v>Amortissements des dépenses en capital de R&amp;D en 2023</v>
      </c>
      <c r="B19" s="83"/>
      <c r="D19" s="121" t="s">
        <v>442</v>
      </c>
    </row>
    <row r="21" spans="1:4" ht="43.95" customHeight="1" x14ac:dyDescent="0.25"/>
  </sheetData>
  <mergeCells count="5">
    <mergeCell ref="A2:C2"/>
    <mergeCell ref="A3:C3"/>
    <mergeCell ref="A5:C5"/>
    <mergeCell ref="A4:C4"/>
    <mergeCell ref="A16:C16"/>
  </mergeCells>
  <conditionalFormatting sqref="C15">
    <cfRule type="cellIs" dxfId="41" priority="1" operator="notBetween">
      <formula>-20</formula>
      <formula>20</formula>
    </cfRule>
  </conditionalFormatting>
  <printOptions horizontalCentered="1"/>
  <pageMargins left="0.23622047244094491" right="0.59055118110236227" top="0.39370078740157483" bottom="0.78740157480314965" header="0.39370078740157483" footer="0.55118110236220474"/>
  <pageSetup paperSize="9" scale="97" orientation="portrait" r:id="rId1"/>
  <headerFooter alignWithMargins="0">
    <oddFooter>&amp;L&amp;8&amp;A&amp;R&amp;8R&amp;&amp;D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C37"/>
  <sheetViews>
    <sheetView zoomScale="85" zoomScaleNormal="85" workbookViewId="0">
      <pane xSplit="1" ySplit="6" topLeftCell="B22" activePane="bottomRight" state="frozen"/>
      <selection pane="topRight" activeCell="B1" sqref="B1"/>
      <selection pane="bottomLeft" activeCell="A7" sqref="A7"/>
      <selection pane="bottomRight" activeCell="H38" sqref="H38"/>
    </sheetView>
  </sheetViews>
  <sheetFormatPr baseColWidth="10" defaultRowHeight="14.4" x14ac:dyDescent="0.3"/>
  <cols>
    <col min="1" max="1" width="60.109375" customWidth="1"/>
    <col min="2" max="3" width="40.6640625" customWidth="1"/>
  </cols>
  <sheetData>
    <row r="1" spans="1:3" ht="15.6" x14ac:dyDescent="0.3">
      <c r="A1" s="45"/>
      <c r="B1" s="46"/>
      <c r="C1" s="47"/>
    </row>
    <row r="2" spans="1:3" ht="43.95" customHeight="1" x14ac:dyDescent="0.3">
      <c r="A2" s="430" t="str">
        <f>"Répartition des dépenses intérieures de R&amp;D (intra-muros à votre structure) par région (y compris outre-mer) en " &amp; SURVEY_YEAR</f>
        <v>Répartition des dépenses intérieures de R&amp;D (intra-muros à votre structure) par région (y compris outre-mer) en 2023</v>
      </c>
      <c r="B2" s="430"/>
      <c r="C2" s="431"/>
    </row>
    <row r="3" spans="1:3" ht="15.6" x14ac:dyDescent="0.3">
      <c r="A3" s="427" t="s">
        <v>61</v>
      </c>
      <c r="B3" s="427"/>
      <c r="C3" s="427"/>
    </row>
    <row r="4" spans="1:3" ht="15.6" x14ac:dyDescent="0.3">
      <c r="A4" s="52"/>
      <c r="B4" s="47"/>
      <c r="C4" s="47"/>
    </row>
    <row r="5" spans="1:3" ht="121.2" customHeight="1" x14ac:dyDescent="0.3">
      <c r="A5" s="408" t="s">
        <v>446</v>
      </c>
      <c r="B5" s="409"/>
      <c r="C5" s="429"/>
    </row>
    <row r="6" spans="1:3" ht="15.6" x14ac:dyDescent="0.3">
      <c r="A6" s="54"/>
      <c r="B6" s="151" t="s">
        <v>64</v>
      </c>
      <c r="C6" s="55" t="s">
        <v>0</v>
      </c>
    </row>
    <row r="7" spans="1:3" ht="15.6" x14ac:dyDescent="0.3">
      <c r="A7" s="108" t="s">
        <v>74</v>
      </c>
      <c r="B7" s="130"/>
      <c r="C7" s="137" t="e">
        <f>DI_IdF/DI_TOT_REG</f>
        <v>#DIV/0!</v>
      </c>
    </row>
    <row r="8" spans="1:3" ht="15.6" x14ac:dyDescent="0.3">
      <c r="A8" s="108" t="s">
        <v>75</v>
      </c>
      <c r="B8" s="130"/>
      <c r="C8" s="137" t="e">
        <f>DI_CA/DI_TOT_REG</f>
        <v>#DIV/0!</v>
      </c>
    </row>
    <row r="9" spans="1:3" ht="15.6" x14ac:dyDescent="0.3">
      <c r="A9" s="108" t="s">
        <v>76</v>
      </c>
      <c r="B9" s="130"/>
      <c r="C9" s="137" t="e">
        <f>DI_Pic/DI_TOT_REG</f>
        <v>#DIV/0!</v>
      </c>
    </row>
    <row r="10" spans="1:3" ht="15.6" x14ac:dyDescent="0.3">
      <c r="A10" s="108" t="s">
        <v>77</v>
      </c>
      <c r="B10" s="130"/>
      <c r="C10" s="137" t="e">
        <f>DI_HN/DI_TOT_REG</f>
        <v>#DIV/0!</v>
      </c>
    </row>
    <row r="11" spans="1:3" ht="15.6" x14ac:dyDescent="0.3">
      <c r="A11" s="108" t="s">
        <v>78</v>
      </c>
      <c r="B11" s="130"/>
      <c r="C11" s="137" t="e">
        <f>DI_CVdL/DI_TOT_REG</f>
        <v>#DIV/0!</v>
      </c>
    </row>
    <row r="12" spans="1:3" ht="15.6" x14ac:dyDescent="0.3">
      <c r="A12" s="108" t="s">
        <v>79</v>
      </c>
      <c r="B12" s="130"/>
      <c r="C12" s="137" t="e">
        <f>DI_BN/DI_TOT_REG</f>
        <v>#DIV/0!</v>
      </c>
    </row>
    <row r="13" spans="1:3" ht="15.6" x14ac:dyDescent="0.3">
      <c r="A13" s="108" t="s">
        <v>80</v>
      </c>
      <c r="B13" s="130"/>
      <c r="C13" s="137" t="e">
        <f>DI_Bourg/DI_TOT_REG</f>
        <v>#DIV/0!</v>
      </c>
    </row>
    <row r="14" spans="1:3" ht="15.6" x14ac:dyDescent="0.3">
      <c r="A14" s="108" t="s">
        <v>81</v>
      </c>
      <c r="B14" s="130"/>
      <c r="C14" s="137" t="e">
        <f>DI_NPdC/DI_TOT_REG</f>
        <v>#DIV/0!</v>
      </c>
    </row>
    <row r="15" spans="1:3" ht="15.6" x14ac:dyDescent="0.3">
      <c r="A15" s="108" t="s">
        <v>82</v>
      </c>
      <c r="B15" s="130"/>
      <c r="C15" s="137" t="e">
        <f>DI_Lorr/DI_TOT_REG</f>
        <v>#DIV/0!</v>
      </c>
    </row>
    <row r="16" spans="1:3" ht="15.6" x14ac:dyDescent="0.3">
      <c r="A16" s="108" t="s">
        <v>83</v>
      </c>
      <c r="B16" s="130"/>
      <c r="C16" s="137" t="e">
        <f>DI_Als/DI_TOT_REG</f>
        <v>#DIV/0!</v>
      </c>
    </row>
    <row r="17" spans="1:3" ht="15.6" x14ac:dyDescent="0.3">
      <c r="A17" s="108" t="s">
        <v>84</v>
      </c>
      <c r="B17" s="130"/>
      <c r="C17" s="137" t="e">
        <f>DI_FC/DI_TOT_REG</f>
        <v>#DIV/0!</v>
      </c>
    </row>
    <row r="18" spans="1:3" ht="15.6" x14ac:dyDescent="0.3">
      <c r="A18" s="108" t="s">
        <v>85</v>
      </c>
      <c r="B18" s="130"/>
      <c r="C18" s="137" t="e">
        <f>DI_PdL/DI_TOT_REG</f>
        <v>#DIV/0!</v>
      </c>
    </row>
    <row r="19" spans="1:3" ht="15.6" x14ac:dyDescent="0.3">
      <c r="A19" s="108" t="s">
        <v>86</v>
      </c>
      <c r="B19" s="130"/>
      <c r="C19" s="137" t="e">
        <f>DI_Bret/DI_TOT_REG</f>
        <v>#DIV/0!</v>
      </c>
    </row>
    <row r="20" spans="1:3" ht="15.6" x14ac:dyDescent="0.3">
      <c r="A20" s="108" t="s">
        <v>87</v>
      </c>
      <c r="B20" s="130"/>
      <c r="C20" s="137" t="e">
        <f>DI_PC/DI_TOT_REG</f>
        <v>#DIV/0!</v>
      </c>
    </row>
    <row r="21" spans="1:3" ht="15.6" x14ac:dyDescent="0.3">
      <c r="A21" s="108" t="s">
        <v>88</v>
      </c>
      <c r="B21" s="130"/>
      <c r="C21" s="137" t="e">
        <f>DI_Aqu/DI_TOT_REG</f>
        <v>#DIV/0!</v>
      </c>
    </row>
    <row r="22" spans="1:3" ht="15.6" x14ac:dyDescent="0.3">
      <c r="A22" s="108" t="s">
        <v>89</v>
      </c>
      <c r="B22" s="130"/>
      <c r="C22" s="137" t="e">
        <f>DI_MP/DI_TOT_REG</f>
        <v>#DIV/0!</v>
      </c>
    </row>
    <row r="23" spans="1:3" ht="15.6" x14ac:dyDescent="0.3">
      <c r="A23" s="108" t="s">
        <v>90</v>
      </c>
      <c r="B23" s="130"/>
      <c r="C23" s="137" t="e">
        <f>DI_Lim/DI_TOT_REG</f>
        <v>#DIV/0!</v>
      </c>
    </row>
    <row r="24" spans="1:3" ht="15.6" x14ac:dyDescent="0.3">
      <c r="A24" s="108" t="s">
        <v>91</v>
      </c>
      <c r="B24" s="130"/>
      <c r="C24" s="137" t="e">
        <f>DI_RA/DI_TOT_REG</f>
        <v>#DIV/0!</v>
      </c>
    </row>
    <row r="25" spans="1:3" ht="15.6" x14ac:dyDescent="0.3">
      <c r="A25" s="108" t="s">
        <v>92</v>
      </c>
      <c r="B25" s="130"/>
      <c r="C25" s="137" t="e">
        <f>DI_Auv/DI_TOT_REG</f>
        <v>#DIV/0!</v>
      </c>
    </row>
    <row r="26" spans="1:3" ht="15.6" x14ac:dyDescent="0.3">
      <c r="A26" s="108" t="s">
        <v>93</v>
      </c>
      <c r="B26" s="130"/>
      <c r="C26" s="137" t="e">
        <f>DI_LR/DI_TOT_REG</f>
        <v>#DIV/0!</v>
      </c>
    </row>
    <row r="27" spans="1:3" ht="15.6" x14ac:dyDescent="0.3">
      <c r="A27" s="108" t="s">
        <v>94</v>
      </c>
      <c r="B27" s="130"/>
      <c r="C27" s="137" t="e">
        <f>DI_PACA/DI_TOT_REG</f>
        <v>#DIV/0!</v>
      </c>
    </row>
    <row r="28" spans="1:3" ht="15.6" x14ac:dyDescent="0.3">
      <c r="A28" s="108" t="s">
        <v>95</v>
      </c>
      <c r="B28" s="130"/>
      <c r="C28" s="137" t="e">
        <f>DI_Cors/DI_TOT_REG</f>
        <v>#DIV/0!</v>
      </c>
    </row>
    <row r="29" spans="1:3" ht="15.6" x14ac:dyDescent="0.3">
      <c r="A29" s="108" t="s">
        <v>96</v>
      </c>
      <c r="B29" s="130"/>
      <c r="C29" s="137" t="e">
        <f>DI_Guad/DI_TOT_REG</f>
        <v>#DIV/0!</v>
      </c>
    </row>
    <row r="30" spans="1:3" ht="15.6" x14ac:dyDescent="0.3">
      <c r="A30" s="108" t="s">
        <v>97</v>
      </c>
      <c r="B30" s="130"/>
      <c r="C30" s="137" t="e">
        <f>DI_Marti/DI_TOT_REG</f>
        <v>#DIV/0!</v>
      </c>
    </row>
    <row r="31" spans="1:3" ht="15.6" x14ac:dyDescent="0.3">
      <c r="A31" s="108" t="s">
        <v>98</v>
      </c>
      <c r="B31" s="130"/>
      <c r="C31" s="137" t="e">
        <f>DI_Guya/DI_TOT_REG</f>
        <v>#DIV/0!</v>
      </c>
    </row>
    <row r="32" spans="1:3" ht="15.6" x14ac:dyDescent="0.3">
      <c r="A32" s="108" t="s">
        <v>99</v>
      </c>
      <c r="B32" s="130"/>
      <c r="C32" s="137" t="e">
        <f>DI_LRé/DI_TOT_REG</f>
        <v>#DIV/0!</v>
      </c>
    </row>
    <row r="33" spans="1:3" ht="15.6" x14ac:dyDescent="0.3">
      <c r="A33" s="108" t="s">
        <v>100</v>
      </c>
      <c r="B33" s="130"/>
      <c r="C33" s="137" t="e">
        <f>DI_Mayo/DI_TOT_REG</f>
        <v>#DIV/0!</v>
      </c>
    </row>
    <row r="34" spans="1:3" ht="15.6" x14ac:dyDescent="0.3">
      <c r="A34" s="108" t="s">
        <v>101</v>
      </c>
      <c r="B34" s="130"/>
      <c r="C34" s="137" t="e">
        <f>DI_AOM/DI_TOT_REG</f>
        <v>#DIV/0!</v>
      </c>
    </row>
    <row r="35" spans="1:3" ht="31.2" x14ac:dyDescent="0.3">
      <c r="A35" s="88" t="s">
        <v>72</v>
      </c>
      <c r="B35" s="131">
        <f>SUM(B7:B34)</f>
        <v>0</v>
      </c>
      <c r="C35" s="136" t="e">
        <f>SUM(C7:C34)</f>
        <v>#DIV/0!</v>
      </c>
    </row>
    <row r="36" spans="1:3" ht="33.6" customHeight="1" x14ac:dyDescent="0.3">
      <c r="A36" s="428" t="str">
        <f>IF(DI_TOT_REG&lt;&gt;B37,"La DIRD totale par région ne correspond pas à la DIRD totale indiquée au tableau DIRD/nature rappelée ci-dessous","Contrôles OK")</f>
        <v>Contrôles OK</v>
      </c>
      <c r="B36" s="428"/>
      <c r="C36" s="428"/>
    </row>
    <row r="37" spans="1:3" ht="31.2" x14ac:dyDescent="0.3">
      <c r="A37" s="134" t="s">
        <v>445</v>
      </c>
      <c r="B37" s="135">
        <f>DI_TOTALE</f>
        <v>0</v>
      </c>
    </row>
  </sheetData>
  <mergeCells count="4">
    <mergeCell ref="A3:C3"/>
    <mergeCell ref="A36:C36"/>
    <mergeCell ref="A5:C5"/>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E23"/>
  <sheetViews>
    <sheetView showGridLines="0" zoomScale="75" zoomScaleNormal="75" workbookViewId="0">
      <selection activeCell="D8" sqref="D8"/>
    </sheetView>
  </sheetViews>
  <sheetFormatPr baseColWidth="10" defaultColWidth="11.44140625" defaultRowHeight="15" x14ac:dyDescent="0.25"/>
  <cols>
    <col min="1" max="1" width="56.33203125" style="47" customWidth="1"/>
    <col min="2" max="2" width="12.33203125" style="47" customWidth="1"/>
    <col min="3" max="3" width="3.33203125" style="48" customWidth="1"/>
    <col min="4" max="4" width="132.109375" style="50" customWidth="1"/>
    <col min="5" max="5" width="3.109375" style="48" customWidth="1"/>
    <col min="6" max="16384" width="11.44140625" style="47"/>
  </cols>
  <sheetData>
    <row r="1" spans="1:5" ht="15.6" x14ac:dyDescent="0.25">
      <c r="A1" s="45"/>
      <c r="B1" s="46"/>
      <c r="D1" s="107" t="s">
        <v>437</v>
      </c>
    </row>
    <row r="2" spans="1:5" ht="59.4" customHeight="1" x14ac:dyDescent="0.25">
      <c r="A2" s="432" t="str">
        <f>"Répartition en % des dépenses intérieures de R&amp;D (intra-muros à votre structure) par catégorie de recherche en " &amp; SURVEY_YEAR</f>
        <v>Répartition en % des dépenses intérieures de R&amp;D (intra-muros à votre structure) par catégorie de recherche en 2023</v>
      </c>
      <c r="B2" s="432"/>
      <c r="C2" s="49"/>
      <c r="E2" s="49"/>
    </row>
    <row r="3" spans="1:5" x14ac:dyDescent="0.25">
      <c r="C3" s="51"/>
      <c r="E3" s="51"/>
    </row>
    <row r="4" spans="1:5" ht="15.6" x14ac:dyDescent="0.25">
      <c r="A4" s="54"/>
      <c r="B4" s="151" t="s">
        <v>102</v>
      </c>
      <c r="C4" s="53"/>
      <c r="E4" s="53"/>
    </row>
    <row r="5" spans="1:5" ht="79.95" customHeight="1" x14ac:dyDescent="0.25">
      <c r="A5" s="56" t="s">
        <v>103</v>
      </c>
      <c r="B5" s="109"/>
      <c r="C5" s="59"/>
      <c r="D5" s="105" t="s">
        <v>447</v>
      </c>
      <c r="E5" s="59"/>
    </row>
    <row r="6" spans="1:5" ht="109.95" customHeight="1" x14ac:dyDescent="0.25">
      <c r="A6" s="57" t="s">
        <v>104</v>
      </c>
      <c r="B6" s="110"/>
      <c r="C6" s="59"/>
      <c r="D6" s="105" t="s">
        <v>448</v>
      </c>
      <c r="E6" s="59"/>
    </row>
    <row r="7" spans="1:5" ht="79.95" customHeight="1" x14ac:dyDescent="0.25">
      <c r="A7" s="62" t="s">
        <v>105</v>
      </c>
      <c r="B7" s="111"/>
      <c r="C7" s="59"/>
      <c r="D7" s="105" t="s">
        <v>449</v>
      </c>
      <c r="E7" s="59"/>
    </row>
    <row r="8" spans="1:5" ht="54.75" customHeight="1" x14ac:dyDescent="0.25">
      <c r="A8" s="134" t="s">
        <v>72</v>
      </c>
      <c r="B8" s="138">
        <f>SUM(B5:B7)</f>
        <v>0</v>
      </c>
      <c r="C8" s="59"/>
      <c r="E8" s="59"/>
    </row>
    <row r="9" spans="1:5" ht="33.6" customHeight="1" x14ac:dyDescent="0.25">
      <c r="A9" s="433" t="str">
        <f>IF(CAT_TOT&lt;&gt;100%,"La répartition de la DIRD par catégorie de recherche est différente de 100%","Contrôles OK")</f>
        <v>La répartition de la DIRD par catégorie de recherche est différente de 100%</v>
      </c>
      <c r="B9" s="433"/>
    </row>
    <row r="14" spans="1:5" ht="17.25" customHeight="1" x14ac:dyDescent="0.3">
      <c r="A14" s="52"/>
      <c r="C14" s="51"/>
      <c r="E14" s="51"/>
    </row>
    <row r="15" spans="1:5" ht="17.25" customHeight="1" x14ac:dyDescent="0.25">
      <c r="C15" s="51"/>
      <c r="E15" s="51"/>
    </row>
    <row r="16" spans="1:5" x14ac:dyDescent="0.25">
      <c r="A16" s="112"/>
    </row>
    <row r="17" spans="1:1" x14ac:dyDescent="0.25">
      <c r="A17" s="112"/>
    </row>
    <row r="18" spans="1:1" x14ac:dyDescent="0.25">
      <c r="A18" s="112"/>
    </row>
    <row r="19" spans="1:1" x14ac:dyDescent="0.25">
      <c r="A19" s="112"/>
    </row>
    <row r="20" spans="1:1" x14ac:dyDescent="0.25">
      <c r="A20" s="112"/>
    </row>
    <row r="21" spans="1:1" x14ac:dyDescent="0.25">
      <c r="A21" s="112"/>
    </row>
    <row r="22" spans="1:1" x14ac:dyDescent="0.25">
      <c r="A22" s="112"/>
    </row>
    <row r="23" spans="1:1" x14ac:dyDescent="0.25">
      <c r="A23" s="112"/>
    </row>
  </sheetData>
  <mergeCells count="2">
    <mergeCell ref="A2:B2"/>
    <mergeCell ref="A9:B9"/>
  </mergeCells>
  <conditionalFormatting sqref="B8">
    <cfRule type="cellIs" dxfId="40" priority="1" operator="notEqual">
      <formula>1</formula>
    </cfRule>
  </conditionalFormatting>
  <printOptions horizontalCentered="1"/>
  <pageMargins left="0.23622047244094491" right="0.59055118110236227" top="0.39370078740157483" bottom="0.78740157480314965" header="0.39370078740157483" footer="0.55118110236220474"/>
  <pageSetup paperSize="9" scale="29" orientation="portrait" r:id="rId1"/>
  <headerFooter alignWithMargins="0">
    <oddFooter>&amp;L&amp;8&amp;A&amp;R&amp;8R&amp;&amp;D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D95"/>
  <sheetViews>
    <sheetView showGridLines="0" zoomScale="75" zoomScaleNormal="75" workbookViewId="0">
      <pane xSplit="2" ySplit="2" topLeftCell="C4" activePane="bottomRight" state="frozen"/>
      <selection pane="topRight" activeCell="C1" sqref="C1"/>
      <selection pane="bottomLeft" activeCell="A3" sqref="A3"/>
      <selection pane="bottomRight" activeCell="P27" sqref="P27"/>
    </sheetView>
  </sheetViews>
  <sheetFormatPr baseColWidth="10" defaultColWidth="11.44140625" defaultRowHeight="15" x14ac:dyDescent="0.25"/>
  <cols>
    <col min="1" max="1" width="80.6640625" style="47" customWidth="1"/>
    <col min="2" max="2" width="34.6640625" style="47" customWidth="1"/>
    <col min="3" max="3" width="3.33203125" style="48" customWidth="1"/>
    <col min="4" max="4" width="3.109375" style="48" customWidth="1"/>
    <col min="5" max="16384" width="11.44140625" style="47"/>
  </cols>
  <sheetData>
    <row r="1" spans="1:4" ht="15.6" x14ac:dyDescent="0.25">
      <c r="A1" s="45"/>
      <c r="B1" s="46"/>
    </row>
    <row r="2" spans="1:4" ht="34.5" customHeight="1" x14ac:dyDescent="0.25">
      <c r="A2" s="434" t="str">
        <f>"Dépenses extérieures de R&amp;D exécutées en " &amp; SURVEY_YEAR &amp; " par le secteur militaire de l'État et des organismes publics"</f>
        <v>Dépenses extérieures de R&amp;D exécutées en 2023 par le secteur militaire de l'État et des organismes publics</v>
      </c>
      <c r="B2" s="434"/>
      <c r="C2" s="51"/>
      <c r="D2" s="51"/>
    </row>
    <row r="3" spans="1:4" ht="60" customHeight="1" x14ac:dyDescent="0.3">
      <c r="A3" s="420" t="s">
        <v>106</v>
      </c>
      <c r="B3" s="420"/>
    </row>
    <row r="4" spans="1:4" ht="15.6" customHeight="1" x14ac:dyDescent="0.3">
      <c r="A4" s="133"/>
      <c r="B4" s="133"/>
    </row>
    <row r="5" spans="1:4" ht="187.2" customHeight="1" x14ac:dyDescent="0.25">
      <c r="A5" s="435" t="s">
        <v>450</v>
      </c>
      <c r="B5" s="436"/>
    </row>
    <row r="6" spans="1:4" ht="15.6" x14ac:dyDescent="0.25">
      <c r="C6" s="59"/>
      <c r="D6" s="59"/>
    </row>
    <row r="7" spans="1:4" ht="15.6" x14ac:dyDescent="0.3">
      <c r="A7" s="143" t="s">
        <v>107</v>
      </c>
      <c r="B7" s="150" t="s">
        <v>73</v>
      </c>
    </row>
    <row r="8" spans="1:4" ht="30" x14ac:dyDescent="0.25">
      <c r="A8" s="144" t="s">
        <v>108</v>
      </c>
      <c r="B8" s="145"/>
      <c r="C8" s="60"/>
      <c r="D8" s="60"/>
    </row>
    <row r="9" spans="1:4" ht="30" x14ac:dyDescent="0.25">
      <c r="A9" s="146" t="s">
        <v>109</v>
      </c>
      <c r="B9" s="147"/>
      <c r="C9" s="51"/>
      <c r="D9" s="51"/>
    </row>
    <row r="10" spans="1:4" x14ac:dyDescent="0.25">
      <c r="A10" s="148" t="s">
        <v>110</v>
      </c>
      <c r="B10" s="145"/>
      <c r="C10" s="51"/>
      <c r="D10" s="51"/>
    </row>
    <row r="11" spans="1:4" x14ac:dyDescent="0.25">
      <c r="A11" s="148" t="s">
        <v>111</v>
      </c>
      <c r="B11" s="147"/>
      <c r="C11" s="51"/>
      <c r="D11" s="51"/>
    </row>
    <row r="12" spans="1:4" x14ac:dyDescent="0.25">
      <c r="A12" s="148" t="s">
        <v>112</v>
      </c>
      <c r="B12" s="145"/>
      <c r="C12" s="51"/>
      <c r="D12" s="51"/>
    </row>
    <row r="13" spans="1:4" x14ac:dyDescent="0.25">
      <c r="A13" s="148" t="s">
        <v>113</v>
      </c>
      <c r="B13" s="147"/>
      <c r="C13" s="51"/>
      <c r="D13" s="51"/>
    </row>
    <row r="14" spans="1:4" x14ac:dyDescent="0.25">
      <c r="A14" s="148" t="s">
        <v>114</v>
      </c>
      <c r="B14" s="145"/>
      <c r="C14" s="51"/>
      <c r="D14" s="51"/>
    </row>
    <row r="15" spans="1:4" x14ac:dyDescent="0.25">
      <c r="A15" s="148" t="s">
        <v>115</v>
      </c>
      <c r="B15" s="147"/>
    </row>
    <row r="16" spans="1:4" ht="15.6" x14ac:dyDescent="0.25">
      <c r="A16" s="148" t="s">
        <v>116</v>
      </c>
      <c r="B16" s="145"/>
      <c r="C16" s="61"/>
      <c r="D16" s="61"/>
    </row>
    <row r="17" spans="1:2" x14ac:dyDescent="0.25">
      <c r="A17" s="148" t="s">
        <v>117</v>
      </c>
      <c r="B17" s="147"/>
    </row>
    <row r="18" spans="1:2" x14ac:dyDescent="0.25">
      <c r="A18" s="148" t="s">
        <v>118</v>
      </c>
      <c r="B18" s="145"/>
    </row>
    <row r="19" spans="1:2" x14ac:dyDescent="0.25">
      <c r="A19" s="148" t="s">
        <v>119</v>
      </c>
      <c r="B19" s="147"/>
    </row>
    <row r="20" spans="1:2" ht="29.25" customHeight="1" x14ac:dyDescent="0.25">
      <c r="A20" s="144" t="s">
        <v>120</v>
      </c>
      <c r="B20" s="149"/>
    </row>
    <row r="21" spans="1:2" ht="31.2" x14ac:dyDescent="0.25">
      <c r="A21" s="134" t="s">
        <v>121</v>
      </c>
      <c r="B21" s="152">
        <f>SUM(B8:B19)</f>
        <v>0</v>
      </c>
    </row>
    <row r="22" spans="1:2" ht="15.75" customHeight="1" x14ac:dyDescent="0.25">
      <c r="A22" s="112"/>
      <c r="B22" s="112"/>
    </row>
    <row r="23" spans="1:2" ht="22.5" customHeight="1" x14ac:dyDescent="0.25">
      <c r="A23" s="112"/>
    </row>
    <row r="24" spans="1:2" x14ac:dyDescent="0.25">
      <c r="A24" s="112"/>
    </row>
    <row r="25" spans="1:2" x14ac:dyDescent="0.25">
      <c r="A25" s="112"/>
    </row>
    <row r="26" spans="1:2" ht="31.5" customHeight="1" x14ac:dyDescent="0.25">
      <c r="A26" s="112"/>
    </row>
    <row r="27" spans="1:2" ht="31.5" customHeight="1" x14ac:dyDescent="0.25">
      <c r="A27" s="112"/>
    </row>
    <row r="28" spans="1:2" ht="31.5" customHeight="1" x14ac:dyDescent="0.25">
      <c r="A28" s="112"/>
    </row>
    <row r="29" spans="1:2" x14ac:dyDescent="0.25">
      <c r="A29" s="112"/>
    </row>
    <row r="30" spans="1:2" x14ac:dyDescent="0.25">
      <c r="A30" s="112"/>
    </row>
    <row r="31" spans="1:2" x14ac:dyDescent="0.25">
      <c r="A31" s="112"/>
    </row>
    <row r="32" spans="1:2"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row r="39" spans="1:1" x14ac:dyDescent="0.25">
      <c r="A39" s="112"/>
    </row>
    <row r="40" spans="1:1" x14ac:dyDescent="0.25">
      <c r="A40" s="112"/>
    </row>
    <row r="41" spans="1:1" x14ac:dyDescent="0.25">
      <c r="A41" s="112"/>
    </row>
    <row r="42" spans="1:1" x14ac:dyDescent="0.25">
      <c r="A42" s="112"/>
    </row>
    <row r="43" spans="1:1" x14ac:dyDescent="0.25">
      <c r="A43" s="112"/>
    </row>
    <row r="44" spans="1:1" x14ac:dyDescent="0.25">
      <c r="A44" s="112"/>
    </row>
    <row r="45" spans="1:1" x14ac:dyDescent="0.25">
      <c r="A45" s="112"/>
    </row>
    <row r="46" spans="1:1" x14ac:dyDescent="0.25">
      <c r="A46" s="112"/>
    </row>
    <row r="47" spans="1:1" x14ac:dyDescent="0.25">
      <c r="A47" s="112"/>
    </row>
    <row r="48" spans="1:1" x14ac:dyDescent="0.25">
      <c r="A48" s="112"/>
    </row>
    <row r="49" spans="1:1" x14ac:dyDescent="0.25">
      <c r="A49" s="112"/>
    </row>
    <row r="50" spans="1:1" x14ac:dyDescent="0.25">
      <c r="A50" s="112"/>
    </row>
    <row r="51" spans="1:1" x14ac:dyDescent="0.25">
      <c r="A51" s="112"/>
    </row>
    <row r="52" spans="1:1" x14ac:dyDescent="0.25">
      <c r="A52" s="112"/>
    </row>
    <row r="53" spans="1:1" x14ac:dyDescent="0.25">
      <c r="A53" s="112"/>
    </row>
    <row r="54" spans="1:1" x14ac:dyDescent="0.25">
      <c r="A54" s="112"/>
    </row>
    <row r="55" spans="1:1" x14ac:dyDescent="0.25">
      <c r="A55" s="112"/>
    </row>
    <row r="56" spans="1:1" x14ac:dyDescent="0.25">
      <c r="A56" s="112"/>
    </row>
    <row r="57" spans="1:1" x14ac:dyDescent="0.25">
      <c r="A57" s="112"/>
    </row>
    <row r="58" spans="1:1" x14ac:dyDescent="0.25">
      <c r="A58" s="112"/>
    </row>
    <row r="59" spans="1:1" x14ac:dyDescent="0.25">
      <c r="A59" s="112"/>
    </row>
    <row r="60" spans="1:1" x14ac:dyDescent="0.25">
      <c r="A60" s="112"/>
    </row>
    <row r="61" spans="1:1" x14ac:dyDescent="0.25">
      <c r="A61" s="112"/>
    </row>
    <row r="62" spans="1:1" x14ac:dyDescent="0.25">
      <c r="A62" s="112"/>
    </row>
    <row r="63" spans="1:1" x14ac:dyDescent="0.25">
      <c r="A63" s="112"/>
    </row>
    <row r="64" spans="1:1" x14ac:dyDescent="0.25">
      <c r="A64" s="112"/>
    </row>
    <row r="65" spans="1:1" x14ac:dyDescent="0.25">
      <c r="A65" s="112"/>
    </row>
    <row r="66" spans="1:1" x14ac:dyDescent="0.25">
      <c r="A66" s="112"/>
    </row>
    <row r="67" spans="1:1" x14ac:dyDescent="0.25">
      <c r="A67" s="112"/>
    </row>
    <row r="68" spans="1:1" x14ac:dyDescent="0.25">
      <c r="A68" s="112"/>
    </row>
    <row r="69" spans="1:1" x14ac:dyDescent="0.25">
      <c r="A69" s="112"/>
    </row>
    <row r="70" spans="1:1" x14ac:dyDescent="0.25">
      <c r="A70" s="112"/>
    </row>
    <row r="71" spans="1:1" x14ac:dyDescent="0.25">
      <c r="A71" s="112"/>
    </row>
    <row r="72" spans="1:1" x14ac:dyDescent="0.25">
      <c r="A72" s="112"/>
    </row>
    <row r="73" spans="1:1" x14ac:dyDescent="0.25">
      <c r="A73" s="112"/>
    </row>
    <row r="74" spans="1:1" x14ac:dyDescent="0.25">
      <c r="A74" s="112"/>
    </row>
    <row r="75" spans="1:1" x14ac:dyDescent="0.25">
      <c r="A75" s="112"/>
    </row>
    <row r="76" spans="1:1" x14ac:dyDescent="0.25">
      <c r="A76" s="112"/>
    </row>
    <row r="77" spans="1:1" x14ac:dyDescent="0.25">
      <c r="A77" s="112"/>
    </row>
    <row r="78" spans="1:1" x14ac:dyDescent="0.25">
      <c r="A78" s="112"/>
    </row>
    <row r="79" spans="1:1" x14ac:dyDescent="0.25">
      <c r="A79" s="112"/>
    </row>
    <row r="80" spans="1:1" x14ac:dyDescent="0.25">
      <c r="A80" s="112"/>
    </row>
    <row r="81" spans="1:1" x14ac:dyDescent="0.25">
      <c r="A81" s="112"/>
    </row>
    <row r="82" spans="1:1" x14ac:dyDescent="0.25">
      <c r="A82" s="112"/>
    </row>
    <row r="83" spans="1:1" x14ac:dyDescent="0.25">
      <c r="A83" s="112"/>
    </row>
    <row r="84" spans="1:1" x14ac:dyDescent="0.25">
      <c r="A84" s="112"/>
    </row>
    <row r="85" spans="1:1" x14ac:dyDescent="0.25">
      <c r="A85" s="112"/>
    </row>
    <row r="86" spans="1:1" x14ac:dyDescent="0.25">
      <c r="A86" s="112"/>
    </row>
    <row r="87" spans="1:1" x14ac:dyDescent="0.25">
      <c r="A87" s="112"/>
    </row>
    <row r="88" spans="1:1" x14ac:dyDescent="0.25">
      <c r="A88" s="112"/>
    </row>
    <row r="89" spans="1:1" x14ac:dyDescent="0.25">
      <c r="A89" s="112"/>
    </row>
    <row r="90" spans="1:1" x14ac:dyDescent="0.25">
      <c r="A90" s="112"/>
    </row>
    <row r="91" spans="1:1" x14ac:dyDescent="0.25">
      <c r="A91" s="112"/>
    </row>
    <row r="92" spans="1:1" x14ac:dyDescent="0.25">
      <c r="A92" s="112"/>
    </row>
    <row r="93" spans="1:1" x14ac:dyDescent="0.25">
      <c r="A93" s="112"/>
    </row>
    <row r="94" spans="1:1" x14ac:dyDescent="0.25">
      <c r="A94" s="112"/>
    </row>
    <row r="95" spans="1:1" x14ac:dyDescent="0.25">
      <c r="A95" s="112"/>
    </row>
  </sheetData>
  <mergeCells count="3">
    <mergeCell ref="A2:B2"/>
    <mergeCell ref="A3:B3"/>
    <mergeCell ref="A5:B5"/>
  </mergeCells>
  <printOptions horizontalCentered="1"/>
  <pageMargins left="0.23622047244094491" right="0.59055118110236227" top="0.39370078740157483" bottom="0.78740157480314965" header="0.39370078740157483" footer="0.55118110236220474"/>
  <pageSetup paperSize="9" scale="29" orientation="portrait" r:id="rId1"/>
  <headerFooter alignWithMargins="0">
    <oddFooter>&amp;L&amp;8&amp;A&amp;R&amp;8R&amp;&amp;D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36</vt:i4>
      </vt:variant>
      <vt:variant>
        <vt:lpstr>Plages nommées</vt:lpstr>
      </vt:variant>
      <vt:variant>
        <vt:i4>1288</vt:i4>
      </vt:variant>
    </vt:vector>
  </HeadingPairs>
  <TitlesOfParts>
    <vt:vector size="1324"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H1-ETPR lieu</vt:lpstr>
      <vt:lpstr>H2-ETPR Région</vt:lpstr>
      <vt:lpstr>I-Tiers PP</vt:lpstr>
      <vt:lpstr>J-Tiers ETPR</vt:lpstr>
      <vt:lpstr>ChargeEnquêté</vt:lpstr>
      <vt:lpstr>AMMORT</vt:lpstr>
      <vt:lpstr>AUTRE_100_FE</vt:lpstr>
      <vt:lpstr>AUTRE_100_HO</vt:lpstr>
      <vt:lpstr>AUTRE_25_FE</vt:lpstr>
      <vt:lpstr>AUTRE_25_HO</vt:lpstr>
      <vt:lpstr>AUTRE_29_FE</vt:lpstr>
      <vt:lpstr>AUTRE_29_HO</vt:lpstr>
      <vt:lpstr>AUTRE_34_FE</vt:lpstr>
      <vt:lpstr>AUTRE_34_HO</vt:lpstr>
      <vt:lpstr>AUTRE_39_FE</vt:lpstr>
      <vt:lpstr>AUTRE_39_HO</vt:lpstr>
      <vt:lpstr>AUTRE_44_FE</vt:lpstr>
      <vt:lpstr>AUTRE_44_HO</vt:lpstr>
      <vt:lpstr>AUTRE_49_FE</vt:lpstr>
      <vt:lpstr>AUTRE_49_HO</vt:lpstr>
      <vt:lpstr>AUTRE_54_FE</vt:lpstr>
      <vt:lpstr>AUTRE_54_HO</vt:lpstr>
      <vt:lpstr>AUTRE_59_FE</vt:lpstr>
      <vt:lpstr>AUTRE_59_HO</vt:lpstr>
      <vt:lpstr>AUTRE_62_FE</vt:lpstr>
      <vt:lpstr>AUTRE_62_HO</vt:lpstr>
      <vt:lpstr>AUTRE_64_FE</vt:lpstr>
      <vt:lpstr>AUTRE_64_HO</vt:lpstr>
      <vt:lpstr>AUTRE_67_FE</vt:lpstr>
      <vt:lpstr>AUTRE_67_HO</vt:lpstr>
      <vt:lpstr>AUTRE_AFRI</vt:lpstr>
      <vt:lpstr>AUTRE_AGE</vt:lpstr>
      <vt:lpstr>AUTRE_AGE_FE</vt:lpstr>
      <vt:lpstr>AUTRE_AGE_HO</vt:lpstr>
      <vt:lpstr>AUTRE_Als</vt:lpstr>
      <vt:lpstr>AUTRE_AMNORD</vt:lpstr>
      <vt:lpstr>AUTRE_AMSUD</vt:lpstr>
      <vt:lpstr>AUTRE_AOM</vt:lpstr>
      <vt:lpstr>AUTRE_Aqu</vt:lpstr>
      <vt:lpstr>AUTRE_ASIE</vt:lpstr>
      <vt:lpstr>AUTRE_AUTR</vt:lpstr>
      <vt:lpstr>AUTRE_Auv</vt:lpstr>
      <vt:lpstr>AUTRE_BN</vt:lpstr>
      <vt:lpstr>AUTRE_Bourg</vt:lpstr>
      <vt:lpstr>AUTRE_Bret</vt:lpstr>
      <vt:lpstr>AUTRE_CA</vt:lpstr>
      <vt:lpstr>AUTRE_CD</vt:lpstr>
      <vt:lpstr>AUTRE_CDD</vt:lpstr>
      <vt:lpstr>AUTRE_CDD_A</vt:lpstr>
      <vt:lpstr>AUTRE_CDD_L</vt:lpstr>
      <vt:lpstr>AUTRE_CDI</vt:lpstr>
      <vt:lpstr>AUTRE_Cors</vt:lpstr>
      <vt:lpstr>AUTRE_CVdL</vt:lpstr>
      <vt:lpstr>AUTRE_ENSU_PP</vt:lpstr>
      <vt:lpstr>AUTRE_ENTR_PP</vt:lpstr>
      <vt:lpstr>AUTRE_ETAT_PP</vt:lpstr>
      <vt:lpstr>AUTRE_ETR_PP</vt:lpstr>
      <vt:lpstr>AUTRE_EURO</vt:lpstr>
      <vt:lpstr>AUTRE_FC</vt:lpstr>
      <vt:lpstr>AUTRE_FE</vt:lpstr>
      <vt:lpstr>AUTRE_FR</vt:lpstr>
      <vt:lpstr>AUTRE_Guad</vt:lpstr>
      <vt:lpstr>AUTRE_Guya</vt:lpstr>
      <vt:lpstr>AUTRE_HN</vt:lpstr>
      <vt:lpstr>AUTRE_HO</vt:lpstr>
      <vt:lpstr>AUTRE_IdF</vt:lpstr>
      <vt:lpstr>AUTRE_IN_ETP</vt:lpstr>
      <vt:lpstr>AUTRE_IN_PP</vt:lpstr>
      <vt:lpstr>AUTRE_ISBL_PP</vt:lpstr>
      <vt:lpstr>AUTRE_LIEU_ETP</vt:lpstr>
      <vt:lpstr>AUTRE_LIEU_PP</vt:lpstr>
      <vt:lpstr>AUTRE_Lim</vt:lpstr>
      <vt:lpstr>AUTRE_Lorr</vt:lpstr>
      <vt:lpstr>AUTRE_LR</vt:lpstr>
      <vt:lpstr>AUTRE_LRé</vt:lpstr>
      <vt:lpstr>AUTRE_Marti</vt:lpstr>
      <vt:lpstr>AUTRE_Mayo</vt:lpstr>
      <vt:lpstr>AUTRE_MP</vt:lpstr>
      <vt:lpstr>AUTRE_NAT</vt:lpstr>
      <vt:lpstr>AUTRE_NPdC</vt:lpstr>
      <vt:lpstr>AUTRE_OI_PP</vt:lpstr>
      <vt:lpstr>AUTRE_OUT_ETP</vt:lpstr>
      <vt:lpstr>AUTRE_OUT_PP</vt:lpstr>
      <vt:lpstr>AUTRE_PACA</vt:lpstr>
      <vt:lpstr>AUTRE_PC</vt:lpstr>
      <vt:lpstr>AUTRE_PdL</vt:lpstr>
      <vt:lpstr>AUTRE_Pic</vt:lpstr>
      <vt:lpstr>AUTRE_RA</vt:lpstr>
      <vt:lpstr>AUTRE_REG</vt:lpstr>
      <vt:lpstr>AUTRE_REG_ETR</vt:lpstr>
      <vt:lpstr>AUTRE_SE</vt:lpstr>
      <vt:lpstr>AUTRE_T_ETP</vt:lpstr>
      <vt:lpstr>AUTRE_T_PP</vt:lpstr>
      <vt:lpstr>AUTRE_TAUTRE_ETP</vt:lpstr>
      <vt:lpstr>AUTRE_TAUTRE_PP</vt:lpstr>
      <vt:lpstr>AUTRE_TCOLLTER_ETP</vt:lpstr>
      <vt:lpstr>AUTRE_TCOLLTER_PP</vt:lpstr>
      <vt:lpstr>AUTRE_TETR_ETP</vt:lpstr>
      <vt:lpstr>AUTRE_TETR_PP</vt:lpstr>
      <vt:lpstr>AUTRE_TMIN_ETP</vt:lpstr>
      <vt:lpstr>AUTRE_TMIN_PP</vt:lpstr>
      <vt:lpstr>AUTRE_TOI_ETP</vt:lpstr>
      <vt:lpstr>AUTRE_TOI_PP</vt:lpstr>
      <vt:lpstr>AUTRE_TORGFI_ETP</vt:lpstr>
      <vt:lpstr>AUTRE_TORGFI_PP</vt:lpstr>
      <vt:lpstr>AUTRE_UE</vt:lpstr>
      <vt:lpstr>BUDGET_TOTAL</vt:lpstr>
      <vt:lpstr>CAT_DEV_EXP</vt:lpstr>
      <vt:lpstr>CAT_RECH_APP</vt:lpstr>
      <vt:lpstr>CAT_RECH_FOND</vt:lpstr>
      <vt:lpstr>CAT_TOT</vt:lpstr>
      <vt:lpstr>COMMENTAIRE_ANOMALIES</vt:lpstr>
      <vt:lpstr>COMMENTAIRE_CHARGE</vt:lpstr>
      <vt:lpstr>COMMENTAIRE_INFO_G</vt:lpstr>
      <vt:lpstr>COMMENTAIRE1</vt:lpstr>
      <vt:lpstr>COMMENTAIRE2</vt:lpstr>
      <vt:lpstr>CORR1_MAIL</vt:lpstr>
      <vt:lpstr>CORR1_NOM</vt:lpstr>
      <vt:lpstr>CORR1_SERVICE</vt:lpstr>
      <vt:lpstr>CORR1_TEL</vt:lpstr>
      <vt:lpstr>CORR2_MAIL</vt:lpstr>
      <vt:lpstr>CORR2_NOM</vt:lpstr>
      <vt:lpstr>CORR2_QUEST</vt:lpstr>
      <vt:lpstr>CORR2_SERVICE</vt:lpstr>
      <vt:lpstr>CORR2_TEL</vt:lpstr>
      <vt:lpstr>CORR3_MAIL</vt:lpstr>
      <vt:lpstr>CORR3_NOM</vt:lpstr>
      <vt:lpstr>CORR3_QUEST</vt:lpstr>
      <vt:lpstr>CORR3_SERVICE</vt:lpstr>
      <vt:lpstr>CORR3_TEL</vt:lpstr>
      <vt:lpstr>CR_100_FE</vt:lpstr>
      <vt:lpstr>CR_100_HO</vt:lpstr>
      <vt:lpstr>CR_25_FE</vt:lpstr>
      <vt:lpstr>CR_25_HO</vt:lpstr>
      <vt:lpstr>CR_29_FE</vt:lpstr>
      <vt:lpstr>CR_29_HO</vt:lpstr>
      <vt:lpstr>CR_34_FE</vt:lpstr>
      <vt:lpstr>CR_34_HO</vt:lpstr>
      <vt:lpstr>CR_39_FE</vt:lpstr>
      <vt:lpstr>CR_39_HO</vt:lpstr>
      <vt:lpstr>CR_44_FE</vt:lpstr>
      <vt:lpstr>CR_44_HO</vt:lpstr>
      <vt:lpstr>CR_49_FE</vt:lpstr>
      <vt:lpstr>CR_49_HO</vt:lpstr>
      <vt:lpstr>CR_54_FE</vt:lpstr>
      <vt:lpstr>CR_54_HO</vt:lpstr>
      <vt:lpstr>CR_59_FE</vt:lpstr>
      <vt:lpstr>CR_59_HO</vt:lpstr>
      <vt:lpstr>CR_62_FE</vt:lpstr>
      <vt:lpstr>CR_62_HO</vt:lpstr>
      <vt:lpstr>CR_64_FE</vt:lpstr>
      <vt:lpstr>CR_64_HO</vt:lpstr>
      <vt:lpstr>CR_67_FE</vt:lpstr>
      <vt:lpstr>CR_67_HO</vt:lpstr>
      <vt:lpstr>CR_AFRI</vt:lpstr>
      <vt:lpstr>CR_AGE</vt:lpstr>
      <vt:lpstr>CR_AGE_FE</vt:lpstr>
      <vt:lpstr>CR_AGE_HO</vt:lpstr>
      <vt:lpstr>CR_Als</vt:lpstr>
      <vt:lpstr>CR_AMNORD</vt:lpstr>
      <vt:lpstr>CR_AMSUD</vt:lpstr>
      <vt:lpstr>CR_AOM</vt:lpstr>
      <vt:lpstr>CR_Aqu</vt:lpstr>
      <vt:lpstr>CR_ASIE</vt:lpstr>
      <vt:lpstr>CR_AUTR</vt:lpstr>
      <vt:lpstr>CR_Auv</vt:lpstr>
      <vt:lpstr>CR_BN</vt:lpstr>
      <vt:lpstr>CR_Bourg</vt:lpstr>
      <vt:lpstr>CR_Bret</vt:lpstr>
      <vt:lpstr>CR_CA</vt:lpstr>
      <vt:lpstr>CR_CD</vt:lpstr>
      <vt:lpstr>CR_CDD</vt:lpstr>
      <vt:lpstr>CR_CDD_A</vt:lpstr>
      <vt:lpstr>CR_CDD_L</vt:lpstr>
      <vt:lpstr>CR_CDI</vt:lpstr>
      <vt:lpstr>CR_Cors</vt:lpstr>
      <vt:lpstr>CR_CVdL</vt:lpstr>
      <vt:lpstr>CR_ENSU_PP</vt:lpstr>
      <vt:lpstr>CR_ENTR_PP</vt:lpstr>
      <vt:lpstr>CR_ETAT_PP</vt:lpstr>
      <vt:lpstr>CR_ETR_PP</vt:lpstr>
      <vt:lpstr>CR_EURO</vt:lpstr>
      <vt:lpstr>CR_FC</vt:lpstr>
      <vt:lpstr>CR_FE</vt:lpstr>
      <vt:lpstr>CR_FR</vt:lpstr>
      <vt:lpstr>CR_Guad</vt:lpstr>
      <vt:lpstr>CR_Guya</vt:lpstr>
      <vt:lpstr>CR_HN</vt:lpstr>
      <vt:lpstr>CR_HO</vt:lpstr>
      <vt:lpstr>CR_IdF</vt:lpstr>
      <vt:lpstr>CR_IN_ETP</vt:lpstr>
      <vt:lpstr>CR_IN_PP</vt:lpstr>
      <vt:lpstr>CR_ISBL_PP</vt:lpstr>
      <vt:lpstr>CR_LIEU_ETP</vt:lpstr>
      <vt:lpstr>CR_LIEU_PP</vt:lpstr>
      <vt:lpstr>CR_Lim</vt:lpstr>
      <vt:lpstr>CR_Lorr</vt:lpstr>
      <vt:lpstr>CR_LR</vt:lpstr>
      <vt:lpstr>CR_LRé</vt:lpstr>
      <vt:lpstr>CR_Marti</vt:lpstr>
      <vt:lpstr>CR_Mayo</vt:lpstr>
      <vt:lpstr>CR_MP</vt:lpstr>
      <vt:lpstr>CR_NAT</vt:lpstr>
      <vt:lpstr>CR_NPdC</vt:lpstr>
      <vt:lpstr>CR_OI_PP</vt:lpstr>
      <vt:lpstr>CR_OUT_ETP</vt:lpstr>
      <vt:lpstr>CR_OUT_PP</vt:lpstr>
      <vt:lpstr>CR_PACA</vt:lpstr>
      <vt:lpstr>CR_PC</vt:lpstr>
      <vt:lpstr>CR_PdL</vt:lpstr>
      <vt:lpstr>CR_Pic</vt:lpstr>
      <vt:lpstr>CR_RA</vt:lpstr>
      <vt:lpstr>CR_REG</vt:lpstr>
      <vt:lpstr>CR_REG_ETR</vt:lpstr>
      <vt:lpstr>CR_SE</vt:lpstr>
      <vt:lpstr>CR_T_ETP</vt:lpstr>
      <vt:lpstr>CR_T_PP</vt:lpstr>
      <vt:lpstr>CR_TAUTRE_ETP</vt:lpstr>
      <vt:lpstr>CR_TAUTRE_PP</vt:lpstr>
      <vt:lpstr>CR_TCOLLTER_ETP</vt:lpstr>
      <vt:lpstr>CR_TCOLLTER_PP</vt:lpstr>
      <vt:lpstr>CR_TETR_ETP</vt:lpstr>
      <vt:lpstr>CR_TETR_PP</vt:lpstr>
      <vt:lpstr>CR_TMIN_ETP</vt:lpstr>
      <vt:lpstr>CR_TMIN_PP</vt:lpstr>
      <vt:lpstr>CR_TOI_ETP</vt:lpstr>
      <vt:lpstr>CR_TOI_PP</vt:lpstr>
      <vt:lpstr>CR_TORGFI_ETP</vt:lpstr>
      <vt:lpstr>CR_TORGFI_PP</vt:lpstr>
      <vt:lpstr>CR_UE</vt:lpstr>
      <vt:lpstr>D_SYNTHESE_DE_TOTALE</vt:lpstr>
      <vt:lpstr>D_SYNTHESE_DE_TOTALE_PREV</vt:lpstr>
      <vt:lpstr>D_SYNTHESE_DI_TOTALE</vt:lpstr>
      <vt:lpstr>D_SYNTHESE_DI_TOTALE_PREV</vt:lpstr>
      <vt:lpstr>DE_C_ANDRA</vt:lpstr>
      <vt:lpstr>DE_C_ANSES</vt:lpstr>
      <vt:lpstr>DE_C_Autres</vt:lpstr>
      <vt:lpstr>DE_C_BRGM</vt:lpstr>
      <vt:lpstr>DE_C_CEA</vt:lpstr>
      <vt:lpstr>DE_C_CEE</vt:lpstr>
      <vt:lpstr>DE_C_CEPII</vt:lpstr>
      <vt:lpstr>DE_C_CEREMA</vt:lpstr>
      <vt:lpstr>DE_C_CIRAD</vt:lpstr>
      <vt:lpstr>DE_C_CNAF</vt:lpstr>
      <vt:lpstr>DE_C_CNES</vt:lpstr>
      <vt:lpstr>DE_C_CNRM</vt:lpstr>
      <vt:lpstr>DE_C_CNRS</vt:lpstr>
      <vt:lpstr>DE_C_Commentaire</vt:lpstr>
      <vt:lpstr>DE_C_CSTB</vt:lpstr>
      <vt:lpstr>DE_C_EFS</vt:lpstr>
      <vt:lpstr>DE_C_IFREMER</vt:lpstr>
      <vt:lpstr>DE_C_IGN</vt:lpstr>
      <vt:lpstr>DE_C_INED</vt:lpstr>
      <vt:lpstr>DE_C_INERIS</vt:lpstr>
      <vt:lpstr>DE_C_INRAE</vt:lpstr>
      <vt:lpstr>DE_C_INRAP</vt:lpstr>
      <vt:lpstr>DE_C_INRIA</vt:lpstr>
      <vt:lpstr>DE_C_INSEE</vt:lpstr>
      <vt:lpstr>DE_C_INSERM</vt:lpstr>
      <vt:lpstr>DE_C_IPEV</vt:lpstr>
      <vt:lpstr>DE_C_IRCAM</vt:lpstr>
      <vt:lpstr>DE_C_IRD</vt:lpstr>
      <vt:lpstr>DE_C_IRDES</vt:lpstr>
      <vt:lpstr>DE_C_IRSN</vt:lpstr>
      <vt:lpstr>DE_C_LNE</vt:lpstr>
      <vt:lpstr>DE_C_TOTAL</vt:lpstr>
      <vt:lpstr>DE_EE_AEUROPE</vt:lpstr>
      <vt:lpstr>DE_EE_Autres</vt:lpstr>
      <vt:lpstr>DE_EE_TOTAL</vt:lpstr>
      <vt:lpstr>DE_EE_UE</vt:lpstr>
      <vt:lpstr>DE_ENTR_TOTAL</vt:lpstr>
      <vt:lpstr>DE_ENTR1_NOM</vt:lpstr>
      <vt:lpstr>DE_ENTR1_SIREN</vt:lpstr>
      <vt:lpstr>DE_ENTR1_VAL</vt:lpstr>
      <vt:lpstr>DE_ENTR10_NOM</vt:lpstr>
      <vt:lpstr>DE_ENTR10_SIREN</vt:lpstr>
      <vt:lpstr>DE_ENTR10_VAL</vt:lpstr>
      <vt:lpstr>DE_ENTR11_NOM</vt:lpstr>
      <vt:lpstr>DE_ENTR11_SIREN</vt:lpstr>
      <vt:lpstr>DE_ENTR11_VAL</vt:lpstr>
      <vt:lpstr>DE_ENTR12_NOM</vt:lpstr>
      <vt:lpstr>DE_ENTR12_SIREN</vt:lpstr>
      <vt:lpstr>DE_ENTR12_VAL</vt:lpstr>
      <vt:lpstr>DE_ENTR13_NOM</vt:lpstr>
      <vt:lpstr>DE_ENTR13_SIREN</vt:lpstr>
      <vt:lpstr>DE_ENTR13_VAL</vt:lpstr>
      <vt:lpstr>DE_ENTR14_NOM</vt:lpstr>
      <vt:lpstr>DE_ENTR14_SIREN</vt:lpstr>
      <vt:lpstr>DE_ENTR14_VAL</vt:lpstr>
      <vt:lpstr>DE_ENTR15_NOM</vt:lpstr>
      <vt:lpstr>DE_ENTR15_SIREN</vt:lpstr>
      <vt:lpstr>DE_ENTR15_VAL</vt:lpstr>
      <vt:lpstr>DE_ENTR16_NOM</vt:lpstr>
      <vt:lpstr>DE_ENTR16_SIREN</vt:lpstr>
      <vt:lpstr>DE_ENTR16_VAL</vt:lpstr>
      <vt:lpstr>DE_ENTR17_NOM</vt:lpstr>
      <vt:lpstr>DE_ENTR17_SIREN</vt:lpstr>
      <vt:lpstr>DE_ENTR17_VAL</vt:lpstr>
      <vt:lpstr>DE_ENTR18_NOM</vt:lpstr>
      <vt:lpstr>DE_ENTR18_SIREN</vt:lpstr>
      <vt:lpstr>DE_ENTR18_VAL</vt:lpstr>
      <vt:lpstr>DE_ENTR19_NOM</vt:lpstr>
      <vt:lpstr>DE_ENTR19_SIREN</vt:lpstr>
      <vt:lpstr>DE_ENTR19_VAL</vt:lpstr>
      <vt:lpstr>DE_ENTR2_NOM</vt:lpstr>
      <vt:lpstr>DE_ENTR2_SIREN</vt:lpstr>
      <vt:lpstr>DE_ENTR2_VAL</vt:lpstr>
      <vt:lpstr>DE_ENTR20_NOM</vt:lpstr>
      <vt:lpstr>DE_ENTR20_SIREN</vt:lpstr>
      <vt:lpstr>DE_ENTR20_VAL</vt:lpstr>
      <vt:lpstr>DE_ENTR21_NOM</vt:lpstr>
      <vt:lpstr>DE_ENTR21_SIREN</vt:lpstr>
      <vt:lpstr>DE_ENTR21_VAL</vt:lpstr>
      <vt:lpstr>DE_ENTR22_NOM</vt:lpstr>
      <vt:lpstr>DE_ENTR22_SIREN</vt:lpstr>
      <vt:lpstr>DE_ENTR22_VAL</vt:lpstr>
      <vt:lpstr>DE_ENTR23_NOM</vt:lpstr>
      <vt:lpstr>DE_ENTR23_SIREN</vt:lpstr>
      <vt:lpstr>DE_ENTR23_VAL</vt:lpstr>
      <vt:lpstr>DE_ENTR24_NOM</vt:lpstr>
      <vt:lpstr>DE_ENTR24_SIREN</vt:lpstr>
      <vt:lpstr>DE_ENTR24_VAL</vt:lpstr>
      <vt:lpstr>DE_ENTR25_NOM</vt:lpstr>
      <vt:lpstr>DE_ENTR25_SIREN</vt:lpstr>
      <vt:lpstr>DE_ENTR25_VAL</vt:lpstr>
      <vt:lpstr>DE_ENTR26_NOM</vt:lpstr>
      <vt:lpstr>DE_ENTR26_SIREN</vt:lpstr>
      <vt:lpstr>DE_ENTR26_VAL</vt:lpstr>
      <vt:lpstr>DE_ENTR27_NOM</vt:lpstr>
      <vt:lpstr>DE_ENTR27_SIREN</vt:lpstr>
      <vt:lpstr>DE_ENTR27_VAL</vt:lpstr>
      <vt:lpstr>DE_ENTR28_NOM</vt:lpstr>
      <vt:lpstr>DE_ENTR28_SIREN</vt:lpstr>
      <vt:lpstr>DE_ENTR28_VAL</vt:lpstr>
      <vt:lpstr>DE_ENTR29_NOM</vt:lpstr>
      <vt:lpstr>DE_ENTR29_SIREN</vt:lpstr>
      <vt:lpstr>DE_ENTR29_VAL</vt:lpstr>
      <vt:lpstr>DE_ENTR3_NOM</vt:lpstr>
      <vt:lpstr>DE_ENTR3_SIREN</vt:lpstr>
      <vt:lpstr>DE_ENTR3_VAL</vt:lpstr>
      <vt:lpstr>DE_ENTR30_NOM</vt:lpstr>
      <vt:lpstr>DE_ENTR30_SIREN</vt:lpstr>
      <vt:lpstr>DE_ENTR30_VAL</vt:lpstr>
      <vt:lpstr>DE_ENTR4_NOM</vt:lpstr>
      <vt:lpstr>DE_ENTR4_SIREN</vt:lpstr>
      <vt:lpstr>DE_ENTR4_VAL</vt:lpstr>
      <vt:lpstr>DE_ENTR5_NOM</vt:lpstr>
      <vt:lpstr>DE_ENTR5_SIREN</vt:lpstr>
      <vt:lpstr>DE_ENTR5_VAL</vt:lpstr>
      <vt:lpstr>DE_ENTR6_NOM</vt:lpstr>
      <vt:lpstr>DE_ENTR6_SIREN</vt:lpstr>
      <vt:lpstr>DE_ENTR6_VAL</vt:lpstr>
      <vt:lpstr>DE_ENTR7_NOM</vt:lpstr>
      <vt:lpstr>DE_ENTR7_SIREN</vt:lpstr>
      <vt:lpstr>DE_ENTR7_VAL</vt:lpstr>
      <vt:lpstr>DE_ENTR8_NOM</vt:lpstr>
      <vt:lpstr>DE_ENTR8_SIREN</vt:lpstr>
      <vt:lpstr>DE_ENTR8_VAL</vt:lpstr>
      <vt:lpstr>DE_ENTR9_NOM</vt:lpstr>
      <vt:lpstr>DE_ENTR9_SIREN</vt:lpstr>
      <vt:lpstr>DE_ENTR9_VAL</vt:lpstr>
      <vt:lpstr>DE_ENTRA_NOM</vt:lpstr>
      <vt:lpstr>DE_ENTRA_VAL</vt:lpstr>
      <vt:lpstr>DE_ES_TOTAL</vt:lpstr>
      <vt:lpstr>DE_ESC_Autres</vt:lpstr>
      <vt:lpstr>DE_ESC_CHU</vt:lpstr>
      <vt:lpstr>DE_ESC_CLCC</vt:lpstr>
      <vt:lpstr>DE_ESC_Commentaire</vt:lpstr>
      <vt:lpstr>DE_ESC_COMUE</vt:lpstr>
      <vt:lpstr>DE_ESC_TOTAL</vt:lpstr>
      <vt:lpstr>DE_ESC_UNIV</vt:lpstr>
      <vt:lpstr>DE_ESE_AEUROPE</vt:lpstr>
      <vt:lpstr>DE_ESE_Autres</vt:lpstr>
      <vt:lpstr>DE_ESE_TOTAL</vt:lpstr>
      <vt:lpstr>DE_ESE_UE</vt:lpstr>
      <vt:lpstr>DE_ESH_ACO</vt:lpstr>
      <vt:lpstr>DE_ESH_APT</vt:lpstr>
      <vt:lpstr>DE_ESH_ASD</vt:lpstr>
      <vt:lpstr>DE_ESH_Autres</vt:lpstr>
      <vt:lpstr>DE_ESH_BSA</vt:lpstr>
      <vt:lpstr>DE_ESH_Commentaire</vt:lpstr>
      <vt:lpstr>DE_ESH_ENAC</vt:lpstr>
      <vt:lpstr>DE_ESH_ENGEES</vt:lpstr>
      <vt:lpstr>DE_ESH_ENSFEA</vt:lpstr>
      <vt:lpstr>DE_ESH_ENSPV</vt:lpstr>
      <vt:lpstr>DE_ESH_ENSTAB</vt:lpstr>
      <vt:lpstr>DE_ESH_ENSTAP</vt:lpstr>
      <vt:lpstr>DE_ESH_ESA</vt:lpstr>
      <vt:lpstr>DE_ESH_ESIEE</vt:lpstr>
      <vt:lpstr>DE_ESH_ESPCI</vt:lpstr>
      <vt:lpstr>DE_ESH_ESSEC</vt:lpstr>
      <vt:lpstr>DE_ESH_HEC</vt:lpstr>
      <vt:lpstr>DE_ESH_IMT</vt:lpstr>
      <vt:lpstr>DE_ESH_INSEAD</vt:lpstr>
      <vt:lpstr>DE_ESH_ISAE</vt:lpstr>
      <vt:lpstr>DE_ESH_MINES</vt:lpstr>
      <vt:lpstr>DE_ESH_MSA</vt:lpstr>
      <vt:lpstr>DE_ESH_ONIRIS</vt:lpstr>
      <vt:lpstr>DE_ESH_PC</vt:lpstr>
      <vt:lpstr>DE_ESH_TOTAL</vt:lpstr>
      <vt:lpstr>DE_ESH_TPE</vt:lpstr>
      <vt:lpstr>DE_ESH_VAS</vt:lpstr>
      <vt:lpstr>DE_ESH_VETOA</vt:lpstr>
      <vt:lpstr>DE_ESH_VETOT</vt:lpstr>
      <vt:lpstr>DE_ESH_X</vt:lpstr>
      <vt:lpstr>DE_ETR_TOTAL</vt:lpstr>
      <vt:lpstr>DE_GOV_TOTAL</vt:lpstr>
      <vt:lpstr>DE_I_Autres</vt:lpstr>
      <vt:lpstr>DE_I_Commentaire</vt:lpstr>
      <vt:lpstr>DE_I_CURIE</vt:lpstr>
      <vt:lpstr>DE_I_INRS</vt:lpstr>
      <vt:lpstr>DE_I_INTS</vt:lpstr>
      <vt:lpstr>DE_I_PAST</vt:lpstr>
      <vt:lpstr>DE_I_TOTAL</vt:lpstr>
      <vt:lpstr>DE_M_Autre</vt:lpstr>
      <vt:lpstr>DE_M_CEA</vt:lpstr>
      <vt:lpstr>DE_M_CERAH</vt:lpstr>
      <vt:lpstr>DE_M_Commentaire</vt:lpstr>
      <vt:lpstr>DE_M_CTSA</vt:lpstr>
      <vt:lpstr>DE_M_DGA</vt:lpstr>
      <vt:lpstr>DE_M_IRBA</vt:lpstr>
      <vt:lpstr>DE_M_IREN</vt:lpstr>
      <vt:lpstr>DE_M_IRSEM</vt:lpstr>
      <vt:lpstr>DE_M_ISL</vt:lpstr>
      <vt:lpstr>DE_M_MINDEF</vt:lpstr>
      <vt:lpstr>DE_M_ONERA</vt:lpstr>
      <vt:lpstr>DE_M_SHOM</vt:lpstr>
      <vt:lpstr>DE_M_TOTAL</vt:lpstr>
      <vt:lpstr>DE_OI_Autres</vt:lpstr>
      <vt:lpstr>DE_OI_CEPMMT</vt:lpstr>
      <vt:lpstr>DE_OI_CERN</vt:lpstr>
      <vt:lpstr>DE_OI_CIRC</vt:lpstr>
      <vt:lpstr>DE_OI_Commentaire</vt:lpstr>
      <vt:lpstr>DE_OI_ESA</vt:lpstr>
      <vt:lpstr>DE_OI_ESO</vt:lpstr>
      <vt:lpstr>DE_OI_ESRF</vt:lpstr>
      <vt:lpstr>DE_OI_EUMETSAT</vt:lpstr>
      <vt:lpstr>DE_OI_LEBM</vt:lpstr>
      <vt:lpstr>DE_OI_TOTAL</vt:lpstr>
      <vt:lpstr>DE_TOTALE</vt:lpstr>
      <vt:lpstr>DE_TOTALE_PREV</vt:lpstr>
      <vt:lpstr>DEP_TOTALE</vt:lpstr>
      <vt:lpstr>DEP_TOTALE_PREV</vt:lpstr>
      <vt:lpstr>DI_Als</vt:lpstr>
      <vt:lpstr>DI_AOM</vt:lpstr>
      <vt:lpstr>DI_Aqu</vt:lpstr>
      <vt:lpstr>DI_Auv</vt:lpstr>
      <vt:lpstr>DI_BN</vt:lpstr>
      <vt:lpstr>DI_Bourg</vt:lpstr>
      <vt:lpstr>DI_Bret</vt:lpstr>
      <vt:lpstr>DI_CA</vt:lpstr>
      <vt:lpstr>DI_Cors</vt:lpstr>
      <vt:lpstr>DI_CVdL</vt:lpstr>
      <vt:lpstr>DI_EQU</vt:lpstr>
      <vt:lpstr>DI_FC</vt:lpstr>
      <vt:lpstr>DI_FONC</vt:lpstr>
      <vt:lpstr>DI_Guad</vt:lpstr>
      <vt:lpstr>DI_Guya</vt:lpstr>
      <vt:lpstr>DI_HN</vt:lpstr>
      <vt:lpstr>DI_IdF</vt:lpstr>
      <vt:lpstr>DI_IMM</vt:lpstr>
      <vt:lpstr>DI_Lim</vt:lpstr>
      <vt:lpstr>DI_Lorr</vt:lpstr>
      <vt:lpstr>DI_LR</vt:lpstr>
      <vt:lpstr>DI_LRé</vt:lpstr>
      <vt:lpstr>DI_Marti</vt:lpstr>
      <vt:lpstr>DI_Mayo</vt:lpstr>
      <vt:lpstr>DI_MP</vt:lpstr>
      <vt:lpstr>DI_NPdC</vt:lpstr>
      <vt:lpstr>DI_PACA</vt:lpstr>
      <vt:lpstr>DI_PC</vt:lpstr>
      <vt:lpstr>DI_PdL</vt:lpstr>
      <vt:lpstr>DI_PERS</vt:lpstr>
      <vt:lpstr>DI_Pic</vt:lpstr>
      <vt:lpstr>DI_RA</vt:lpstr>
      <vt:lpstr>DI_TOT_REG</vt:lpstr>
      <vt:lpstr>DI_TOT_REG_PERCENT</vt:lpstr>
      <vt:lpstr>DI_TOTALE</vt:lpstr>
      <vt:lpstr>DI_TOTALE_PREV</vt:lpstr>
      <vt:lpstr>DOC_AFRI</vt:lpstr>
      <vt:lpstr>DOC_Als</vt:lpstr>
      <vt:lpstr>DOC_AMNORD</vt:lpstr>
      <vt:lpstr>DOC_AMSUD</vt:lpstr>
      <vt:lpstr>DOC_AOM</vt:lpstr>
      <vt:lpstr>DOC_Aqu</vt:lpstr>
      <vt:lpstr>DOC_ASIE</vt:lpstr>
      <vt:lpstr>DOC_AUTR</vt:lpstr>
      <vt:lpstr>DOC_Auv</vt:lpstr>
      <vt:lpstr>DOC_BN</vt:lpstr>
      <vt:lpstr>DOC_Bourg</vt:lpstr>
      <vt:lpstr>DOC_Bret</vt:lpstr>
      <vt:lpstr>DOC_CA</vt:lpstr>
      <vt:lpstr>DOC_CD</vt:lpstr>
      <vt:lpstr>DOC_CDD</vt:lpstr>
      <vt:lpstr>DOC_CDD_A</vt:lpstr>
      <vt:lpstr>DOC_CDD_L</vt:lpstr>
      <vt:lpstr>DOC_CDI</vt:lpstr>
      <vt:lpstr>DOC_Cors</vt:lpstr>
      <vt:lpstr>DOC_CVdL</vt:lpstr>
      <vt:lpstr>DOC_ENSU_PP</vt:lpstr>
      <vt:lpstr>DOC_ENTR_PP</vt:lpstr>
      <vt:lpstr>DOC_ETAT_PP</vt:lpstr>
      <vt:lpstr>DOC_ETR_PP</vt:lpstr>
      <vt:lpstr>DOC_EURO</vt:lpstr>
      <vt:lpstr>DOC_FC</vt:lpstr>
      <vt:lpstr>DOC_FE</vt:lpstr>
      <vt:lpstr>DOC_FR</vt:lpstr>
      <vt:lpstr>DOC_Guad</vt:lpstr>
      <vt:lpstr>DOC_Guya</vt:lpstr>
      <vt:lpstr>DOC_HN</vt:lpstr>
      <vt:lpstr>DOC_HO</vt:lpstr>
      <vt:lpstr>DOC_IdF</vt:lpstr>
      <vt:lpstr>DOC_IN_ETP</vt:lpstr>
      <vt:lpstr>DOC_IN_PP</vt:lpstr>
      <vt:lpstr>DOC_ISBL_PP</vt:lpstr>
      <vt:lpstr>DOC_LIEU_ETP</vt:lpstr>
      <vt:lpstr>DOC_LIEU_PP</vt:lpstr>
      <vt:lpstr>DOC_Lim</vt:lpstr>
      <vt:lpstr>DOC_Lorr</vt:lpstr>
      <vt:lpstr>DOC_LR</vt:lpstr>
      <vt:lpstr>DOC_LRé</vt:lpstr>
      <vt:lpstr>DOC_Marti</vt:lpstr>
      <vt:lpstr>DOC_Mayo</vt:lpstr>
      <vt:lpstr>DOC_MP</vt:lpstr>
      <vt:lpstr>DOC_NAT</vt:lpstr>
      <vt:lpstr>DOC_NPdC</vt:lpstr>
      <vt:lpstr>DOC_OI_PP</vt:lpstr>
      <vt:lpstr>DOC_OUT_ETP</vt:lpstr>
      <vt:lpstr>DOC_OUT_PP</vt:lpstr>
      <vt:lpstr>DOC_PACA</vt:lpstr>
      <vt:lpstr>DOC_PC</vt:lpstr>
      <vt:lpstr>DOC_PdL</vt:lpstr>
      <vt:lpstr>DOC_Pic</vt:lpstr>
      <vt:lpstr>DOC_RA</vt:lpstr>
      <vt:lpstr>DOC_REG</vt:lpstr>
      <vt:lpstr>DOC_REG_ETR</vt:lpstr>
      <vt:lpstr>DOC_SE</vt:lpstr>
      <vt:lpstr>DOC_T_ETP</vt:lpstr>
      <vt:lpstr>DOC_T_PP</vt:lpstr>
      <vt:lpstr>DOC_TAUTRE_ETP</vt:lpstr>
      <vt:lpstr>DOC_TAUTRE_PP</vt:lpstr>
      <vt:lpstr>DOC_TCOLLTER_ETP</vt:lpstr>
      <vt:lpstr>DOC_TCOLLTER_PP</vt:lpstr>
      <vt:lpstr>DOC_TETR_ETP</vt:lpstr>
      <vt:lpstr>DOC_TETR_PP</vt:lpstr>
      <vt:lpstr>DOC_TMIN_ETP</vt:lpstr>
      <vt:lpstr>DOC_TMIN_PP</vt:lpstr>
      <vt:lpstr>DOC_TOI_ETP</vt:lpstr>
      <vt:lpstr>DOC_TOI_PP</vt:lpstr>
      <vt:lpstr>DOC_TORGFI_ETP</vt:lpstr>
      <vt:lpstr>DOC_TORGFI_PP</vt:lpstr>
      <vt:lpstr>DOC_UE</vt:lpstr>
      <vt:lpstr>DR_100_FE</vt:lpstr>
      <vt:lpstr>DR_100_HO</vt:lpstr>
      <vt:lpstr>DR_25_FE</vt:lpstr>
      <vt:lpstr>DR_25_HO</vt:lpstr>
      <vt:lpstr>DR_29_FE</vt:lpstr>
      <vt:lpstr>DR_29_HO</vt:lpstr>
      <vt:lpstr>DR_34_FE</vt:lpstr>
      <vt:lpstr>DR_34_HO</vt:lpstr>
      <vt:lpstr>DR_39_FE</vt:lpstr>
      <vt:lpstr>DR_39_HO</vt:lpstr>
      <vt:lpstr>DR_44_FE</vt:lpstr>
      <vt:lpstr>DR_44_HO</vt:lpstr>
      <vt:lpstr>DR_49_FE</vt:lpstr>
      <vt:lpstr>DR_49_HO</vt:lpstr>
      <vt:lpstr>DR_54_FE</vt:lpstr>
      <vt:lpstr>DR_54_HO</vt:lpstr>
      <vt:lpstr>DR_59_FE</vt:lpstr>
      <vt:lpstr>DR_59_HO</vt:lpstr>
      <vt:lpstr>DR_62_FE</vt:lpstr>
      <vt:lpstr>DR_62_HO</vt:lpstr>
      <vt:lpstr>DR_64_FE</vt:lpstr>
      <vt:lpstr>DR_64_HO</vt:lpstr>
      <vt:lpstr>DR_67_FE</vt:lpstr>
      <vt:lpstr>DR_67_HO</vt:lpstr>
      <vt:lpstr>DR_AFRI</vt:lpstr>
      <vt:lpstr>DR_AGE</vt:lpstr>
      <vt:lpstr>DR_AGE_FE</vt:lpstr>
      <vt:lpstr>DR_AGE_HO</vt:lpstr>
      <vt:lpstr>DR_Als</vt:lpstr>
      <vt:lpstr>DR_AMNORD</vt:lpstr>
      <vt:lpstr>DR_AMSUD</vt:lpstr>
      <vt:lpstr>DR_AOM</vt:lpstr>
      <vt:lpstr>DR_Aqu</vt:lpstr>
      <vt:lpstr>DR_ASIE</vt:lpstr>
      <vt:lpstr>DR_AUTR</vt:lpstr>
      <vt:lpstr>DR_Auv</vt:lpstr>
      <vt:lpstr>DR_BN</vt:lpstr>
      <vt:lpstr>DR_Bourg</vt:lpstr>
      <vt:lpstr>DR_Bret</vt:lpstr>
      <vt:lpstr>DR_CA</vt:lpstr>
      <vt:lpstr>DR_CD</vt:lpstr>
      <vt:lpstr>DR_CDD</vt:lpstr>
      <vt:lpstr>DR_CDD_A</vt:lpstr>
      <vt:lpstr>DR_CDD_L</vt:lpstr>
      <vt:lpstr>DR_CDI</vt:lpstr>
      <vt:lpstr>DR_Cors</vt:lpstr>
      <vt:lpstr>DR_CVdL</vt:lpstr>
      <vt:lpstr>DR_ENSU_PP</vt:lpstr>
      <vt:lpstr>DR_ENTR_PP</vt:lpstr>
      <vt:lpstr>DR_ETAT_PP</vt:lpstr>
      <vt:lpstr>DR_ETR_PP</vt:lpstr>
      <vt:lpstr>DR_EURO</vt:lpstr>
      <vt:lpstr>DR_FC</vt:lpstr>
      <vt:lpstr>DR_FE</vt:lpstr>
      <vt:lpstr>DR_FR</vt:lpstr>
      <vt:lpstr>DR_Guad</vt:lpstr>
      <vt:lpstr>DR_Guya</vt:lpstr>
      <vt:lpstr>DR_HN</vt:lpstr>
      <vt:lpstr>DR_HO</vt:lpstr>
      <vt:lpstr>DR_IdF</vt:lpstr>
      <vt:lpstr>DR_IN_ETP</vt:lpstr>
      <vt:lpstr>DR_IN_PP</vt:lpstr>
      <vt:lpstr>DR_ISBL_PP</vt:lpstr>
      <vt:lpstr>DR_LIEU_ETP</vt:lpstr>
      <vt:lpstr>DR_LIEU_PP</vt:lpstr>
      <vt:lpstr>DR_Lim</vt:lpstr>
      <vt:lpstr>DR_Lorr</vt:lpstr>
      <vt:lpstr>DR_LR</vt:lpstr>
      <vt:lpstr>DR_LRé</vt:lpstr>
      <vt:lpstr>DR_Marti</vt:lpstr>
      <vt:lpstr>DR_Mayo</vt:lpstr>
      <vt:lpstr>DR_MP</vt:lpstr>
      <vt:lpstr>DR_NAT</vt:lpstr>
      <vt:lpstr>DR_NPdC</vt:lpstr>
      <vt:lpstr>DR_OI_PP</vt:lpstr>
      <vt:lpstr>DR_OUT_ETP</vt:lpstr>
      <vt:lpstr>DR_OUT_PP</vt:lpstr>
      <vt:lpstr>DR_PACA</vt:lpstr>
      <vt:lpstr>DR_PC</vt:lpstr>
      <vt:lpstr>DR_PdL</vt:lpstr>
      <vt:lpstr>DR_Pic</vt:lpstr>
      <vt:lpstr>DR_RA</vt:lpstr>
      <vt:lpstr>DR_REG</vt:lpstr>
      <vt:lpstr>DR_REG_ETR</vt:lpstr>
      <vt:lpstr>DR_SE</vt:lpstr>
      <vt:lpstr>DR_T_ETP</vt:lpstr>
      <vt:lpstr>DR_T_PP</vt:lpstr>
      <vt:lpstr>DR_TAUTRE_ETP</vt:lpstr>
      <vt:lpstr>DR_TAUTRE_PP</vt:lpstr>
      <vt:lpstr>DR_TCOLLTER_ETP</vt:lpstr>
      <vt:lpstr>DR_TCOLLTER_PP</vt:lpstr>
      <vt:lpstr>DR_TETR_ETP</vt:lpstr>
      <vt:lpstr>DR_TETR_PP</vt:lpstr>
      <vt:lpstr>DR_TMIN_ETP</vt:lpstr>
      <vt:lpstr>DR_TMIN_PP</vt:lpstr>
      <vt:lpstr>DR_TOI_ETP</vt:lpstr>
      <vt:lpstr>DR_TOI_PP</vt:lpstr>
      <vt:lpstr>DR_TORGFI_ETP</vt:lpstr>
      <vt:lpstr>DR_TORGFI_PP</vt:lpstr>
      <vt:lpstr>DR_UE</vt:lpstr>
      <vt:lpstr>E_SYNTHESE_DEP_TOTALE</vt:lpstr>
      <vt:lpstr>E_SYNTHESE_DEP_TOTALE_PREV</vt:lpstr>
      <vt:lpstr>EFFECTIF_TOTAL</vt:lpstr>
      <vt:lpstr>ENTITY_TYPE</vt:lpstr>
      <vt:lpstr>ENTITY_TYPE_SIGNATORY</vt:lpstr>
      <vt:lpstr>FIN_1_DEST</vt:lpstr>
      <vt:lpstr>FIN_1_MONTANT</vt:lpstr>
      <vt:lpstr>FIN_1_PROV</vt:lpstr>
      <vt:lpstr>FIN_10_DEST</vt:lpstr>
      <vt:lpstr>FIN_10_MONTANT</vt:lpstr>
      <vt:lpstr>FIN_10_PROV</vt:lpstr>
      <vt:lpstr>FIN_11_DEST</vt:lpstr>
      <vt:lpstr>FIN_11_MONTANT</vt:lpstr>
      <vt:lpstr>FIN_11_PROV</vt:lpstr>
      <vt:lpstr>FIN_12_DEST</vt:lpstr>
      <vt:lpstr>FIN_12_MONTANT</vt:lpstr>
      <vt:lpstr>FIN_12_PROV</vt:lpstr>
      <vt:lpstr>FIN_13_DEST</vt:lpstr>
      <vt:lpstr>FIN_13_MONTANT</vt:lpstr>
      <vt:lpstr>FIN_13_PROV</vt:lpstr>
      <vt:lpstr>FIN_14_DEST</vt:lpstr>
      <vt:lpstr>FIN_14_MONTANT</vt:lpstr>
      <vt:lpstr>FIN_14_PROV</vt:lpstr>
      <vt:lpstr>FIN_15_DEST</vt:lpstr>
      <vt:lpstr>FIN_15_MONTANT</vt:lpstr>
      <vt:lpstr>FIN_15_PROV</vt:lpstr>
      <vt:lpstr>FIN_16_DEST</vt:lpstr>
      <vt:lpstr>FIN_16_MONTANT</vt:lpstr>
      <vt:lpstr>FIN_16_PROV</vt:lpstr>
      <vt:lpstr>FIN_17_DEST</vt:lpstr>
      <vt:lpstr>FIN_17_MONTANT</vt:lpstr>
      <vt:lpstr>FIN_17_PROV</vt:lpstr>
      <vt:lpstr>FIN_18_DEST</vt:lpstr>
      <vt:lpstr>FIN_18_MONTANT</vt:lpstr>
      <vt:lpstr>FIN_18_PROV</vt:lpstr>
      <vt:lpstr>FIN_19_DEST</vt:lpstr>
      <vt:lpstr>FIN_19_MONTANT</vt:lpstr>
      <vt:lpstr>FIN_19_PROV</vt:lpstr>
      <vt:lpstr>FIN_2_DEST</vt:lpstr>
      <vt:lpstr>FIN_2_MONTANT</vt:lpstr>
      <vt:lpstr>FIN_2_PROV</vt:lpstr>
      <vt:lpstr>FIN_20_DEST</vt:lpstr>
      <vt:lpstr>FIN_20_MONTANT</vt:lpstr>
      <vt:lpstr>FIN_20_PROV</vt:lpstr>
      <vt:lpstr>FIN_21_DEST</vt:lpstr>
      <vt:lpstr>FIN_21_MONTANT</vt:lpstr>
      <vt:lpstr>FIN_21_PROV</vt:lpstr>
      <vt:lpstr>FIN_22_DEST</vt:lpstr>
      <vt:lpstr>FIN_22_MONTANT</vt:lpstr>
      <vt:lpstr>FIN_22_PROV</vt:lpstr>
      <vt:lpstr>FIN_23_DEST</vt:lpstr>
      <vt:lpstr>FIN_23_MONTANT</vt:lpstr>
      <vt:lpstr>FIN_23_PROV</vt:lpstr>
      <vt:lpstr>FIN_24_DEST</vt:lpstr>
      <vt:lpstr>FIN_24_MONTANT</vt:lpstr>
      <vt:lpstr>FIN_24_PROV</vt:lpstr>
      <vt:lpstr>FIN_25_DEST</vt:lpstr>
      <vt:lpstr>FIN_25_MONTANT</vt:lpstr>
      <vt:lpstr>FIN_25_PROV</vt:lpstr>
      <vt:lpstr>FIN_26_DEST</vt:lpstr>
      <vt:lpstr>FIN_26_MONTANT</vt:lpstr>
      <vt:lpstr>FIN_26_PROV</vt:lpstr>
      <vt:lpstr>FIN_27_DEST</vt:lpstr>
      <vt:lpstr>FIN_27_MONTANT</vt:lpstr>
      <vt:lpstr>FIN_27_PROV</vt:lpstr>
      <vt:lpstr>FIN_28_DEST</vt:lpstr>
      <vt:lpstr>FIN_28_MONTANT</vt:lpstr>
      <vt:lpstr>FIN_28_PROV</vt:lpstr>
      <vt:lpstr>FIN_29_DEST</vt:lpstr>
      <vt:lpstr>FIN_29_MONTANT</vt:lpstr>
      <vt:lpstr>FIN_29_PROV</vt:lpstr>
      <vt:lpstr>FIN_3_DEST</vt:lpstr>
      <vt:lpstr>FIN_3_MONTANT</vt:lpstr>
      <vt:lpstr>FIN_3_PROV</vt:lpstr>
      <vt:lpstr>FIN_30_DEST</vt:lpstr>
      <vt:lpstr>FIN_30_MONTANT</vt:lpstr>
      <vt:lpstr>FIN_30_PROV</vt:lpstr>
      <vt:lpstr>FIN_31_DEST</vt:lpstr>
      <vt:lpstr>FIN_31_MONTANT</vt:lpstr>
      <vt:lpstr>FIN_31_PROV</vt:lpstr>
      <vt:lpstr>FIN_32_DEST</vt:lpstr>
      <vt:lpstr>FIN_32_MONTANT</vt:lpstr>
      <vt:lpstr>FIN_32_PROV</vt:lpstr>
      <vt:lpstr>FIN_33_DEST</vt:lpstr>
      <vt:lpstr>FIN_33_MONTANT</vt:lpstr>
      <vt:lpstr>FIN_33_PROV</vt:lpstr>
      <vt:lpstr>FIN_34_DEST</vt:lpstr>
      <vt:lpstr>FIN_34_MONTANT</vt:lpstr>
      <vt:lpstr>FIN_34_PROV</vt:lpstr>
      <vt:lpstr>FIN_35_DEST</vt:lpstr>
      <vt:lpstr>FIN_35_MONTANT</vt:lpstr>
      <vt:lpstr>FIN_35_PROV</vt:lpstr>
      <vt:lpstr>FIN_36_DEST</vt:lpstr>
      <vt:lpstr>FIN_36_MONTANT</vt:lpstr>
      <vt:lpstr>FIN_36_PROV</vt:lpstr>
      <vt:lpstr>FIN_37_DEST</vt:lpstr>
      <vt:lpstr>FIN_37_MONTANT</vt:lpstr>
      <vt:lpstr>FIN_37_PROV</vt:lpstr>
      <vt:lpstr>FIN_38_DEST</vt:lpstr>
      <vt:lpstr>FIN_38_MONTANT</vt:lpstr>
      <vt:lpstr>FIN_38_PROV</vt:lpstr>
      <vt:lpstr>FIN_39_DEST</vt:lpstr>
      <vt:lpstr>FIN_39_MONTANT</vt:lpstr>
      <vt:lpstr>FIN_39_PROV</vt:lpstr>
      <vt:lpstr>FIN_4_DEST</vt:lpstr>
      <vt:lpstr>FIN_4_MONTANT</vt:lpstr>
      <vt:lpstr>FIN_4_PROV</vt:lpstr>
      <vt:lpstr>FIN_40_DEST</vt:lpstr>
      <vt:lpstr>FIN_40_MONTANT</vt:lpstr>
      <vt:lpstr>FIN_40_PROV</vt:lpstr>
      <vt:lpstr>FIN_41_DEST</vt:lpstr>
      <vt:lpstr>FIN_41_MONTANT</vt:lpstr>
      <vt:lpstr>FIN_41_PROV</vt:lpstr>
      <vt:lpstr>FIN_42_DEST</vt:lpstr>
      <vt:lpstr>FIN_42_MONTANT</vt:lpstr>
      <vt:lpstr>FIN_42_PROV</vt:lpstr>
      <vt:lpstr>FIN_5_DEST</vt:lpstr>
      <vt:lpstr>FIN_5_MONTANT</vt:lpstr>
      <vt:lpstr>FIN_5_PROV</vt:lpstr>
      <vt:lpstr>FIN_6_DEST</vt:lpstr>
      <vt:lpstr>FIN_6_MONTANT</vt:lpstr>
      <vt:lpstr>FIN_6_PROV</vt:lpstr>
      <vt:lpstr>FIN_7_DEST</vt:lpstr>
      <vt:lpstr>FIN_7_MONTANT</vt:lpstr>
      <vt:lpstr>FIN_7_PROV</vt:lpstr>
      <vt:lpstr>FIN_8_DEST</vt:lpstr>
      <vt:lpstr>FIN_8_MONTANT</vt:lpstr>
      <vt:lpstr>FIN_8_PROV</vt:lpstr>
      <vt:lpstr>FIN_9_DEST</vt:lpstr>
      <vt:lpstr>FIN_9_MONTANT</vt:lpstr>
      <vt:lpstr>FIN_9_PROV</vt:lpstr>
      <vt:lpstr>HEURE_CHARGE</vt:lpstr>
      <vt:lpstr>IDENT_ADRESSE</vt:lpstr>
      <vt:lpstr>IDENT_COMPL_ADR</vt:lpstr>
      <vt:lpstr>IDENT_CP</vt:lpstr>
      <vt:lpstr>IDENT_NOM</vt:lpstr>
      <vt:lpstr>IDENT_SIGLE</vt:lpstr>
      <vt:lpstr>IDENT_VILLE</vt:lpstr>
      <vt:lpstr>IE_100_FE</vt:lpstr>
      <vt:lpstr>IE_100_HO</vt:lpstr>
      <vt:lpstr>IE_25_FE</vt:lpstr>
      <vt:lpstr>IE_25_HO</vt:lpstr>
      <vt:lpstr>IE_29_FE</vt:lpstr>
      <vt:lpstr>IE_29_HO</vt:lpstr>
      <vt:lpstr>IE_34_FE</vt:lpstr>
      <vt:lpstr>IE_34_HO</vt:lpstr>
      <vt:lpstr>IE_39_FE</vt:lpstr>
      <vt:lpstr>IE_39_HO</vt:lpstr>
      <vt:lpstr>IE_44_FE</vt:lpstr>
      <vt:lpstr>IE_44_HO</vt:lpstr>
      <vt:lpstr>IE_49_FE</vt:lpstr>
      <vt:lpstr>IE_49_HO</vt:lpstr>
      <vt:lpstr>IE_54_FE</vt:lpstr>
      <vt:lpstr>IE_54_HO</vt:lpstr>
      <vt:lpstr>IE_59_FE</vt:lpstr>
      <vt:lpstr>IE_59_HO</vt:lpstr>
      <vt:lpstr>IE_62_FE</vt:lpstr>
      <vt:lpstr>IE_62_HO</vt:lpstr>
      <vt:lpstr>IE_64_FE</vt:lpstr>
      <vt:lpstr>IE_64_HO</vt:lpstr>
      <vt:lpstr>IE_67_FE</vt:lpstr>
      <vt:lpstr>IE_67_HO</vt:lpstr>
      <vt:lpstr>IE_AFRI</vt:lpstr>
      <vt:lpstr>IE_AGE</vt:lpstr>
      <vt:lpstr>IE_AGE_FE</vt:lpstr>
      <vt:lpstr>IE_AGE_HO</vt:lpstr>
      <vt:lpstr>IE_Als</vt:lpstr>
      <vt:lpstr>IE_AMNORD</vt:lpstr>
      <vt:lpstr>IE_AMSUD</vt:lpstr>
      <vt:lpstr>IE_AOM</vt:lpstr>
      <vt:lpstr>IE_Aqu</vt:lpstr>
      <vt:lpstr>IE_ASIE</vt:lpstr>
      <vt:lpstr>IE_AUTR</vt:lpstr>
      <vt:lpstr>IE_Auv</vt:lpstr>
      <vt:lpstr>IE_BN</vt:lpstr>
      <vt:lpstr>IE_Bourg</vt:lpstr>
      <vt:lpstr>IE_Bret</vt:lpstr>
      <vt:lpstr>IE_CA</vt:lpstr>
      <vt:lpstr>IE_CD</vt:lpstr>
      <vt:lpstr>IE_CDD</vt:lpstr>
      <vt:lpstr>IE_CDD_A</vt:lpstr>
      <vt:lpstr>IE_CDD_L</vt:lpstr>
      <vt:lpstr>IE_CDI</vt:lpstr>
      <vt:lpstr>IE_Cors</vt:lpstr>
      <vt:lpstr>IE_CVdL</vt:lpstr>
      <vt:lpstr>IE_ENSU_PP</vt:lpstr>
      <vt:lpstr>IE_ENTR_PP</vt:lpstr>
      <vt:lpstr>IE_ETAT_PP</vt:lpstr>
      <vt:lpstr>IE_ETR_PP</vt:lpstr>
      <vt:lpstr>IE_EURO</vt:lpstr>
      <vt:lpstr>IE_FC</vt:lpstr>
      <vt:lpstr>IE_FE</vt:lpstr>
      <vt:lpstr>IE_FR</vt:lpstr>
      <vt:lpstr>IE_Guad</vt:lpstr>
      <vt:lpstr>IE_Guya</vt:lpstr>
      <vt:lpstr>IE_HN</vt:lpstr>
      <vt:lpstr>IE_HO</vt:lpstr>
      <vt:lpstr>IE_IdF</vt:lpstr>
      <vt:lpstr>IE_IN_ETP</vt:lpstr>
      <vt:lpstr>IE_IN_PP</vt:lpstr>
      <vt:lpstr>IE_ISBL_PP</vt:lpstr>
      <vt:lpstr>IE_LIEU_ETP</vt:lpstr>
      <vt:lpstr>IE_LIEU_PP</vt:lpstr>
      <vt:lpstr>IE_Lim</vt:lpstr>
      <vt:lpstr>IE_Lorr</vt:lpstr>
      <vt:lpstr>IE_LR</vt:lpstr>
      <vt:lpstr>IE_LRé</vt:lpstr>
      <vt:lpstr>IE_Marti</vt:lpstr>
      <vt:lpstr>IE_Mayo</vt:lpstr>
      <vt:lpstr>IE_MP</vt:lpstr>
      <vt:lpstr>IE_NAT</vt:lpstr>
      <vt:lpstr>IE_NPdC</vt:lpstr>
      <vt:lpstr>IE_OI_PP</vt:lpstr>
      <vt:lpstr>IE_OUT_ETP</vt:lpstr>
      <vt:lpstr>IE_OUT_PP</vt:lpstr>
      <vt:lpstr>IE_PACA</vt:lpstr>
      <vt:lpstr>IE_PC</vt:lpstr>
      <vt:lpstr>IE_PdL</vt:lpstr>
      <vt:lpstr>IE_Pic</vt:lpstr>
      <vt:lpstr>IE_RA</vt:lpstr>
      <vt:lpstr>IE_REG</vt:lpstr>
      <vt:lpstr>IE_REG_ETR</vt:lpstr>
      <vt:lpstr>IE_SE</vt:lpstr>
      <vt:lpstr>IE_T_ETP</vt:lpstr>
      <vt:lpstr>IE_T_PP</vt:lpstr>
      <vt:lpstr>IE_TAUTRE_ETP</vt:lpstr>
      <vt:lpstr>IE_TAUTRE_PP</vt:lpstr>
      <vt:lpstr>IE_TCOLLTER_ETP</vt:lpstr>
      <vt:lpstr>IE_TCOLLTER_PP</vt:lpstr>
      <vt:lpstr>IE_TETR_ETP</vt:lpstr>
      <vt:lpstr>IE_TETR_PP</vt:lpstr>
      <vt:lpstr>IE_TMIN_ETP</vt:lpstr>
      <vt:lpstr>IE_TMIN_PP</vt:lpstr>
      <vt:lpstr>IE_TOI_ETP</vt:lpstr>
      <vt:lpstr>IE_TOI_PP</vt:lpstr>
      <vt:lpstr>IE_TORGFI_ETP</vt:lpstr>
      <vt:lpstr>IE_TORGFI_PP</vt:lpstr>
      <vt:lpstr>IE_UE</vt:lpstr>
      <vt:lpstr>MIN_CHARGE</vt:lpstr>
      <vt:lpstr>NTI_AGRI</vt:lpstr>
      <vt:lpstr>NTI_CHIM</vt:lpstr>
      <vt:lpstr>NTI_DISC</vt:lpstr>
      <vt:lpstr>NTI_GES</vt:lpstr>
      <vt:lpstr>NTI_MATH</vt:lpstr>
      <vt:lpstr>NTI_MECA</vt:lpstr>
      <vt:lpstr>NTI_MED</vt:lpstr>
      <vt:lpstr>NTI_NATU</vt:lpstr>
      <vt:lpstr>NTI_PHYS</vt:lpstr>
      <vt:lpstr>NTI_SH</vt:lpstr>
      <vt:lpstr>NTI_SS</vt:lpstr>
      <vt:lpstr>NTI_STIC</vt:lpstr>
      <vt:lpstr>NTI_SV</vt:lpstr>
      <vt:lpstr>RESS_A_Autre</vt:lpstr>
      <vt:lpstr>RESS_A_CCI</vt:lpstr>
      <vt:lpstr>RESS_A_IDENT</vt:lpstr>
      <vt:lpstr>RESS_A_TOTAL</vt:lpstr>
      <vt:lpstr>RESS_AUT_REDEVANCES</vt:lpstr>
      <vt:lpstr>RESS_BUDGT_PREV</vt:lpstr>
      <vt:lpstr>RESS_BUDGT_TOTAL</vt:lpstr>
      <vt:lpstr>RESS_C_ANDRA</vt:lpstr>
      <vt:lpstr>RESS_C_ANSES</vt:lpstr>
      <vt:lpstr>RESS_C_Autres</vt:lpstr>
      <vt:lpstr>RESS_C_BRGM</vt:lpstr>
      <vt:lpstr>RESS_C_CEA</vt:lpstr>
      <vt:lpstr>RESS_C_CEE</vt:lpstr>
      <vt:lpstr>RESS_C_CEPII</vt:lpstr>
      <vt:lpstr>RESS_C_CEREMA</vt:lpstr>
      <vt:lpstr>RESS_C_CIRAD</vt:lpstr>
      <vt:lpstr>RESS_C_CNAF</vt:lpstr>
      <vt:lpstr>RESS_C_CNES</vt:lpstr>
      <vt:lpstr>RESS_C_CNRM</vt:lpstr>
      <vt:lpstr>RESS_C_CNRS</vt:lpstr>
      <vt:lpstr>RESS_C_Commentaire</vt:lpstr>
      <vt:lpstr>RESS_C_CSTB</vt:lpstr>
      <vt:lpstr>RESS_C_EFS</vt:lpstr>
      <vt:lpstr>RESS_C_IFREMER</vt:lpstr>
      <vt:lpstr>RESS_C_IGN</vt:lpstr>
      <vt:lpstr>RESS_C_INED</vt:lpstr>
      <vt:lpstr>RESS_C_INERIS</vt:lpstr>
      <vt:lpstr>RESS_C_INRAE</vt:lpstr>
      <vt:lpstr>RESS_C_INRAP</vt:lpstr>
      <vt:lpstr>RESS_C_INRIA</vt:lpstr>
      <vt:lpstr>RESS_C_INSEE</vt:lpstr>
      <vt:lpstr>RESS_C_INSERM</vt:lpstr>
      <vt:lpstr>RESS_C_IPEV</vt:lpstr>
      <vt:lpstr>RESS_C_IRCAM</vt:lpstr>
      <vt:lpstr>RESS_C_IRD</vt:lpstr>
      <vt:lpstr>RESS_C_IRDES</vt:lpstr>
      <vt:lpstr>RESS_C_IRSN</vt:lpstr>
      <vt:lpstr>RESS_C_LNE</vt:lpstr>
      <vt:lpstr>RESS_C_TOTAL</vt:lpstr>
      <vt:lpstr>RESS_CONTRAT_PREV</vt:lpstr>
      <vt:lpstr>RESS_CONTRAT_TOTAL</vt:lpstr>
      <vt:lpstr>RESS_CT_Autre</vt:lpstr>
      <vt:lpstr>RESS_CT_CD</vt:lpstr>
      <vt:lpstr>RESS_CT_COM</vt:lpstr>
      <vt:lpstr>RESS_CT_Commentaire</vt:lpstr>
      <vt:lpstr>RESS_CT_CR</vt:lpstr>
      <vt:lpstr>RESS_CT_TOTAL</vt:lpstr>
      <vt:lpstr>RESS_DONS_LEGS</vt:lpstr>
      <vt:lpstr>RESS_EE_AEUROPE</vt:lpstr>
      <vt:lpstr>RESS_EE_Autres</vt:lpstr>
      <vt:lpstr>RESS_EE_TOTAL</vt:lpstr>
      <vt:lpstr>RESS_EE_UE</vt:lpstr>
      <vt:lpstr>RESS_ENTR_TOTAL</vt:lpstr>
      <vt:lpstr>RESS_ENTR1_NOM</vt:lpstr>
      <vt:lpstr>RESS_ENTR1_SIREN</vt:lpstr>
      <vt:lpstr>RESS_ENTR1_VAL</vt:lpstr>
      <vt:lpstr>RESS_ENTR10_NOM</vt:lpstr>
      <vt:lpstr>RESS_ENTR10_SIREN</vt:lpstr>
      <vt:lpstr>RESS_ENTR10_VAL</vt:lpstr>
      <vt:lpstr>RESS_ENTR11_NOM</vt:lpstr>
      <vt:lpstr>RESS_ENTR11_SIREN</vt:lpstr>
      <vt:lpstr>RESS_ENTR11_VAL</vt:lpstr>
      <vt:lpstr>RESS_ENTR12_NOM</vt:lpstr>
      <vt:lpstr>RESS_ENTR12_SIREN</vt:lpstr>
      <vt:lpstr>RESS_ENTR12_VAL</vt:lpstr>
      <vt:lpstr>RESS_ENTR13_NOM</vt:lpstr>
      <vt:lpstr>RESS_ENTR13_SIREN</vt:lpstr>
      <vt:lpstr>RESS_ENTR13_VAL</vt:lpstr>
      <vt:lpstr>RESS_ENTR14_NOM</vt:lpstr>
      <vt:lpstr>RESS_ENTR14_SIREN</vt:lpstr>
      <vt:lpstr>RESS_ENTR14_VAL</vt:lpstr>
      <vt:lpstr>RESS_ENTR15_NOM</vt:lpstr>
      <vt:lpstr>RESS_ENTR15_SIREN</vt:lpstr>
      <vt:lpstr>RESS_ENTR15_VAL</vt:lpstr>
      <vt:lpstr>RESS_ENTR16_NOM</vt:lpstr>
      <vt:lpstr>RESS_ENTR16_SIREN</vt:lpstr>
      <vt:lpstr>RESS_ENTR16_VAL</vt:lpstr>
      <vt:lpstr>RESS_ENTR17_NOM</vt:lpstr>
      <vt:lpstr>RESS_ENTR17_SIREN</vt:lpstr>
      <vt:lpstr>RESS_ENTR17_VAL</vt:lpstr>
      <vt:lpstr>RESS_ENTR18_NOM</vt:lpstr>
      <vt:lpstr>RESS_ENTR18_SIREN</vt:lpstr>
      <vt:lpstr>RESS_ENTR18_VAL</vt:lpstr>
      <vt:lpstr>RESS_ENTR19_NOM</vt:lpstr>
      <vt:lpstr>RESS_ENTR19_SIREN</vt:lpstr>
      <vt:lpstr>RESS_ENTR19_VAL</vt:lpstr>
      <vt:lpstr>RESS_ENTR2_NOM</vt:lpstr>
      <vt:lpstr>RESS_ENTR2_SIREN</vt:lpstr>
      <vt:lpstr>RESS_ENTR2_VAL</vt:lpstr>
      <vt:lpstr>RESS_ENTR20_NOM</vt:lpstr>
      <vt:lpstr>RESS_ENTR20_SIREN</vt:lpstr>
      <vt:lpstr>RESS_ENTR20_VAL</vt:lpstr>
      <vt:lpstr>RESS_ENTR21_NOM</vt:lpstr>
      <vt:lpstr>RESS_ENTR21_SIREN</vt:lpstr>
      <vt:lpstr>RESS_ENTR21_VAL</vt:lpstr>
      <vt:lpstr>RESS_ENTR22_NOM</vt:lpstr>
      <vt:lpstr>RESS_ENTR22_SIREN</vt:lpstr>
      <vt:lpstr>RESS_ENTR22_VAL</vt:lpstr>
      <vt:lpstr>RESS_ENTR23_NOM</vt:lpstr>
      <vt:lpstr>RESS_ENTR23_SIREN</vt:lpstr>
      <vt:lpstr>RESS_ENTR23_VAL</vt:lpstr>
      <vt:lpstr>RESS_ENTR24_NOM</vt:lpstr>
      <vt:lpstr>RESS_ENTR24_SIREN</vt:lpstr>
      <vt:lpstr>RESS_ENTR24_VAL</vt:lpstr>
      <vt:lpstr>RESS_ENTR25_NOM</vt:lpstr>
      <vt:lpstr>RESS_ENTR25_SIREN</vt:lpstr>
      <vt:lpstr>RESS_ENTR25_VAL</vt:lpstr>
      <vt:lpstr>RESS_ENTR26_NOM</vt:lpstr>
      <vt:lpstr>RESS_ENTR26_SIREN</vt:lpstr>
      <vt:lpstr>RESS_ENTR26_VAL</vt:lpstr>
      <vt:lpstr>RESS_ENTR27_NOM</vt:lpstr>
      <vt:lpstr>RESS_ENTR27_SIREN</vt:lpstr>
      <vt:lpstr>RESS_ENTR27_VAL</vt:lpstr>
      <vt:lpstr>RESS_ENTR28_NOM</vt:lpstr>
      <vt:lpstr>RESS_ENTR28_SIREN</vt:lpstr>
      <vt:lpstr>RESS_ENTR28_VAL</vt:lpstr>
      <vt:lpstr>RESS_ENTR29_NOM</vt:lpstr>
      <vt:lpstr>RESS_ENTR29_SIREN</vt:lpstr>
      <vt:lpstr>RESS_ENTR29_VAL</vt:lpstr>
      <vt:lpstr>RESS_ENTR3_NOM</vt:lpstr>
      <vt:lpstr>RESS_ENTR3_SIREN</vt:lpstr>
      <vt:lpstr>RESS_ENTR3_VAL</vt:lpstr>
      <vt:lpstr>RESS_ENTR30_NOM</vt:lpstr>
      <vt:lpstr>RESS_ENTR30_SIREN</vt:lpstr>
      <vt:lpstr>RESS_ENTR30_VAL</vt:lpstr>
      <vt:lpstr>RESS_ENTR4_NOM</vt:lpstr>
      <vt:lpstr>RESS_ENTR4_SIREN</vt:lpstr>
      <vt:lpstr>RESS_ENTR4_VAL</vt:lpstr>
      <vt:lpstr>RESS_ENTR5_NOM</vt:lpstr>
      <vt:lpstr>RESS_ENTR5_SIREN</vt:lpstr>
      <vt:lpstr>RESS_ENTR5_VAL</vt:lpstr>
      <vt:lpstr>RESS_ENTR6_NOM</vt:lpstr>
      <vt:lpstr>RESS_ENTR6_SIREN</vt:lpstr>
      <vt:lpstr>RESS_ENTR6_VAL</vt:lpstr>
      <vt:lpstr>RESS_ENTR7_NOM</vt:lpstr>
      <vt:lpstr>RESS_ENTR7_SIREN</vt:lpstr>
      <vt:lpstr>RESS_ENTR7_VAL</vt:lpstr>
      <vt:lpstr>RESS_ENTR8_NOM</vt:lpstr>
      <vt:lpstr>RESS_ENTR8_SIREN</vt:lpstr>
      <vt:lpstr>RESS_ENTR8_VAL</vt:lpstr>
      <vt:lpstr>RESS_ENTR9_NOM</vt:lpstr>
      <vt:lpstr>RESS_ENTR9_SIREN</vt:lpstr>
      <vt:lpstr>RESS_ENTR9_VAL</vt:lpstr>
      <vt:lpstr>RESS_ENTRA_NOM</vt:lpstr>
      <vt:lpstr>RESS_ENTRA_VAL</vt:lpstr>
      <vt:lpstr>RESS_ES_TOTAL</vt:lpstr>
      <vt:lpstr>RESS_ESC_Autres</vt:lpstr>
      <vt:lpstr>RESS_ESC_CHU</vt:lpstr>
      <vt:lpstr>RESS_ESC_CLCC</vt:lpstr>
      <vt:lpstr>RESS_ESC_Commentaire</vt:lpstr>
      <vt:lpstr>RESS_ESC_COMUE</vt:lpstr>
      <vt:lpstr>RESS_ESC_TOTAL</vt:lpstr>
      <vt:lpstr>RESS_ESC_UNIV</vt:lpstr>
      <vt:lpstr>RESS_ESE_AEUROPE</vt:lpstr>
      <vt:lpstr>RESS_ESE_Autres</vt:lpstr>
      <vt:lpstr>RESS_ESE_TOTAL</vt:lpstr>
      <vt:lpstr>RESS_ESE_UE</vt:lpstr>
      <vt:lpstr>RESS_ESH_ACO</vt:lpstr>
      <vt:lpstr>RESS_ESH_APT</vt:lpstr>
      <vt:lpstr>RESS_ESH_ASD</vt:lpstr>
      <vt:lpstr>RESS_ESH_Autres</vt:lpstr>
      <vt:lpstr>RESS_ESH_BSA</vt:lpstr>
      <vt:lpstr>RESS_ESH_Commentaire</vt:lpstr>
      <vt:lpstr>RESS_ESH_ENAC</vt:lpstr>
      <vt:lpstr>RESS_ESH_ENGEES</vt:lpstr>
      <vt:lpstr>RESS_ESH_ENSFEA</vt:lpstr>
      <vt:lpstr>RESS_ESH_ENSPV</vt:lpstr>
      <vt:lpstr>RESS_ESH_ENSTAB</vt:lpstr>
      <vt:lpstr>RESS_ESH_ENSTAP</vt:lpstr>
      <vt:lpstr>RESS_ESH_ESA</vt:lpstr>
      <vt:lpstr>RESS_ESH_ESIEE</vt:lpstr>
      <vt:lpstr>RESS_ESH_ESPCI</vt:lpstr>
      <vt:lpstr>RESS_ESH_ESSEC</vt:lpstr>
      <vt:lpstr>RESS_ESH_HEC</vt:lpstr>
      <vt:lpstr>RESS_ESH_IMT</vt:lpstr>
      <vt:lpstr>RESS_ESH_INSEAD</vt:lpstr>
      <vt:lpstr>RESS_ESH_ISAE</vt:lpstr>
      <vt:lpstr>RESS_ESH_MINES</vt:lpstr>
      <vt:lpstr>RESS_ESH_MSA</vt:lpstr>
      <vt:lpstr>RESS_ESH_ONIRIS</vt:lpstr>
      <vt:lpstr>RESS_ESH_PC</vt:lpstr>
      <vt:lpstr>RESS_ESH_TOTAL</vt:lpstr>
      <vt:lpstr>RESS_ESH_TPE</vt:lpstr>
      <vt:lpstr>RESS_ESH_VAS</vt:lpstr>
      <vt:lpstr>RESS_ESH_VETOA</vt:lpstr>
      <vt:lpstr>RESS_ESH_VETOT</vt:lpstr>
      <vt:lpstr>RESS_ESH_X</vt:lpstr>
      <vt:lpstr>RESS_ETR_TOTAL</vt:lpstr>
      <vt:lpstr>RESS_F_ADEME</vt:lpstr>
      <vt:lpstr>RESS_F_ANR</vt:lpstr>
      <vt:lpstr>RESS_F_ANRS</vt:lpstr>
      <vt:lpstr>RESS_F_Autres</vt:lpstr>
      <vt:lpstr>RESS_F_BPI</vt:lpstr>
      <vt:lpstr>RESS_F_CDC</vt:lpstr>
      <vt:lpstr>RESS_F_Commentaire</vt:lpstr>
      <vt:lpstr>RESS_F_INCA</vt:lpstr>
      <vt:lpstr>RESS_F_TOTAL</vt:lpstr>
      <vt:lpstr>RESS_FR_SCOL</vt:lpstr>
      <vt:lpstr>RESS_GOV_TOTAL</vt:lpstr>
      <vt:lpstr>RESS_HORS_MIRES</vt:lpstr>
      <vt:lpstr>RESS_HORS_MIRES_PREV</vt:lpstr>
      <vt:lpstr>RESS_I_Autres</vt:lpstr>
      <vt:lpstr>RESS_I_Commentaire</vt:lpstr>
      <vt:lpstr>RESS_I_CURIE</vt:lpstr>
      <vt:lpstr>RESS_I_INRS</vt:lpstr>
      <vt:lpstr>RESS_I_INTS</vt:lpstr>
      <vt:lpstr>RESS_I_PAST</vt:lpstr>
      <vt:lpstr>RESS_I_TOTAL</vt:lpstr>
      <vt:lpstr>RESS_M_CEA</vt:lpstr>
      <vt:lpstr>RESS_M_CERAH</vt:lpstr>
      <vt:lpstr>RESS_M_CTSA</vt:lpstr>
      <vt:lpstr>RESS_M_DGA</vt:lpstr>
      <vt:lpstr>RESS_M_IRBA</vt:lpstr>
      <vt:lpstr>RESS_M_IREN</vt:lpstr>
      <vt:lpstr>RESS_M_IRSEM</vt:lpstr>
      <vt:lpstr>RESS_M_ISL</vt:lpstr>
      <vt:lpstr>RESS_M_MINDEF</vt:lpstr>
      <vt:lpstr>RESS_M_ONERA</vt:lpstr>
      <vt:lpstr>RESS_M_SHOM</vt:lpstr>
      <vt:lpstr>RESS_MAFFETR</vt:lpstr>
      <vt:lpstr>RESS_MAGRIC</vt:lpstr>
      <vt:lpstr>RESS_MCULT</vt:lpstr>
      <vt:lpstr>RESS_MECOLO</vt:lpstr>
      <vt:lpstr>RESS_MECONOMIE</vt:lpstr>
      <vt:lpstr>RESS_MEMPLOI</vt:lpstr>
      <vt:lpstr>RESS_MESRI</vt:lpstr>
      <vt:lpstr>RESS_MFIN</vt:lpstr>
      <vt:lpstr>RESS_Mil_Autre</vt:lpstr>
      <vt:lpstr>RESS_Mil_Commentaire</vt:lpstr>
      <vt:lpstr>RESS_Mil_TOTAL</vt:lpstr>
      <vt:lpstr>RESS_Min_Autre</vt:lpstr>
      <vt:lpstr>RESS_Min_Commentaire</vt:lpstr>
      <vt:lpstr>RESS_Min_TOTAL</vt:lpstr>
      <vt:lpstr>RESS_MINTERIEUR</vt:lpstr>
      <vt:lpstr>RESS_MIRES</vt:lpstr>
      <vt:lpstr>RESS_MIRES_PREV</vt:lpstr>
      <vt:lpstr>RESS_MJUSTICE</vt:lpstr>
      <vt:lpstr>RESS_MLOGT</vt:lpstr>
      <vt:lpstr>RESS_MSOCIAL</vt:lpstr>
      <vt:lpstr>RESS_MVILLE</vt:lpstr>
      <vt:lpstr>RESS_OI_CEPMMT</vt:lpstr>
      <vt:lpstr>RESS_OI_CERN</vt:lpstr>
      <vt:lpstr>RESS_OI_CIRC</vt:lpstr>
      <vt:lpstr>RESS_OI_ESA</vt:lpstr>
      <vt:lpstr>RESS_OI_ESO</vt:lpstr>
      <vt:lpstr>RESS_OI_ESRF</vt:lpstr>
      <vt:lpstr>RESS_OI_EUMETSAT</vt:lpstr>
      <vt:lpstr>RESS_OI_HE_Autres</vt:lpstr>
      <vt:lpstr>RESS_OI_HE_commentaire</vt:lpstr>
      <vt:lpstr>RESS_OI_HE_TOTAL</vt:lpstr>
      <vt:lpstr>RESS_OI_LEBM</vt:lpstr>
      <vt:lpstr>RESS_OI_UE_Autre</vt:lpstr>
      <vt:lpstr>RESS_OI_UE_commentaire</vt:lpstr>
      <vt:lpstr>RESS_OI_UE_FS</vt:lpstr>
      <vt:lpstr>RESS_OI_UE_PCRD</vt:lpstr>
      <vt:lpstr>RESS_OI_UE_TOTAL</vt:lpstr>
      <vt:lpstr>RESS_PREST_SERVICES</vt:lpstr>
      <vt:lpstr>RESS_PRO_AUTRES</vt:lpstr>
      <vt:lpstr>RESS_PROPRES_PREV</vt:lpstr>
      <vt:lpstr>RESS_PROPRES_TOTAL</vt:lpstr>
      <vt:lpstr>RESS_REC</vt:lpstr>
      <vt:lpstr>RESS_REC_PREV</vt:lpstr>
      <vt:lpstr>RESS_REDEVANCES</vt:lpstr>
      <vt:lpstr>RESS_TOTALE</vt:lpstr>
      <vt:lpstr>RESS_TOTALE_2</vt:lpstr>
      <vt:lpstr>RESS_TOTALE_2_PREV</vt:lpstr>
      <vt:lpstr>RESS_TOTALE_PREV</vt:lpstr>
      <vt:lpstr>RESS_VENTES</vt:lpstr>
      <vt:lpstr>SIREN</vt:lpstr>
      <vt:lpstr>STATUT_JUR</vt:lpstr>
      <vt:lpstr>SURVEY_ENDDATE</vt:lpstr>
      <vt:lpstr>SURVEY_YEAR</vt:lpstr>
      <vt:lpstr>TI_AGRI</vt:lpstr>
      <vt:lpstr>TI_CHIM</vt:lpstr>
      <vt:lpstr>TI_DISC</vt:lpstr>
      <vt:lpstr>TI_GES</vt:lpstr>
      <vt:lpstr>TI_MATH</vt:lpstr>
      <vt:lpstr>TI_MECA</vt:lpstr>
      <vt:lpstr>TI_MED</vt:lpstr>
      <vt:lpstr>TI_NATU</vt:lpstr>
      <vt:lpstr>TI_PHYS</vt:lpstr>
      <vt:lpstr>TI_SH</vt:lpstr>
      <vt:lpstr>TI_SS</vt:lpstr>
      <vt:lpstr>TI_STIC</vt:lpstr>
      <vt:lpstr>TI_SV</vt:lpstr>
      <vt:lpstr>TOT_100_FE</vt:lpstr>
      <vt:lpstr>TOT_100_HO</vt:lpstr>
      <vt:lpstr>TOT_25_FE</vt:lpstr>
      <vt:lpstr>TOT_25_HO</vt:lpstr>
      <vt:lpstr>TOT_29_FE</vt:lpstr>
      <vt:lpstr>TOT_29_HO</vt:lpstr>
      <vt:lpstr>TOT_34_FE</vt:lpstr>
      <vt:lpstr>TOT_34_HO</vt:lpstr>
      <vt:lpstr>TOT_39_FE</vt:lpstr>
      <vt:lpstr>TOT_39_HO</vt:lpstr>
      <vt:lpstr>TOT_44_FE</vt:lpstr>
      <vt:lpstr>TOT_44_HO</vt:lpstr>
      <vt:lpstr>TOT_49_FE</vt:lpstr>
      <vt:lpstr>TOT_49_HO</vt:lpstr>
      <vt:lpstr>TOT_54_FE</vt:lpstr>
      <vt:lpstr>TOT_54_HO</vt:lpstr>
      <vt:lpstr>TOT_59_FE</vt:lpstr>
      <vt:lpstr>TOT_59_HO</vt:lpstr>
      <vt:lpstr>TOT_62_FE</vt:lpstr>
      <vt:lpstr>TOT_62_HO</vt:lpstr>
      <vt:lpstr>TOT_64_FE</vt:lpstr>
      <vt:lpstr>TOT_64_HO</vt:lpstr>
      <vt:lpstr>TOT_67_FE</vt:lpstr>
      <vt:lpstr>TOT_67_HO</vt:lpstr>
      <vt:lpstr>TOT_AFRI</vt:lpstr>
      <vt:lpstr>TOT_AGE</vt:lpstr>
      <vt:lpstr>TOT_AGE_FE</vt:lpstr>
      <vt:lpstr>TOT_AGE_HO</vt:lpstr>
      <vt:lpstr>TOT_Als</vt:lpstr>
      <vt:lpstr>TOT_AMNORD</vt:lpstr>
      <vt:lpstr>TOT_AMSUD</vt:lpstr>
      <vt:lpstr>TOT_AOM</vt:lpstr>
      <vt:lpstr>TOT_Aqu</vt:lpstr>
      <vt:lpstr>TOT_ASIE</vt:lpstr>
      <vt:lpstr>TOT_AUTR</vt:lpstr>
      <vt:lpstr>TOT_Auv</vt:lpstr>
      <vt:lpstr>TOT_BN</vt:lpstr>
      <vt:lpstr>TOT_Bourg</vt:lpstr>
      <vt:lpstr>TOT_Bret</vt:lpstr>
      <vt:lpstr>TOT_CA</vt:lpstr>
      <vt:lpstr>TOT_CD</vt:lpstr>
      <vt:lpstr>TOT_CDD</vt:lpstr>
      <vt:lpstr>TOT_CDD_A</vt:lpstr>
      <vt:lpstr>TOT_CDD_L</vt:lpstr>
      <vt:lpstr>TOT_CDI</vt:lpstr>
      <vt:lpstr>TOT_Cors</vt:lpstr>
      <vt:lpstr>TOT_CVdL</vt:lpstr>
      <vt:lpstr>TOT_ENSU_PP</vt:lpstr>
      <vt:lpstr>TOT_ENTR_PP</vt:lpstr>
      <vt:lpstr>TOT_ETAT_PP</vt:lpstr>
      <vt:lpstr>TOT_ETR_PP</vt:lpstr>
      <vt:lpstr>TOT_EURO</vt:lpstr>
      <vt:lpstr>TOT_FC</vt:lpstr>
      <vt:lpstr>TOT_FE</vt:lpstr>
      <vt:lpstr>TOT_FR</vt:lpstr>
      <vt:lpstr>TOT_Guad</vt:lpstr>
      <vt:lpstr>TOT_Guya</vt:lpstr>
      <vt:lpstr>TOT_HN</vt:lpstr>
      <vt:lpstr>TOT_HO</vt:lpstr>
      <vt:lpstr>TOT_IdF</vt:lpstr>
      <vt:lpstr>TOT_IN_ETP</vt:lpstr>
      <vt:lpstr>TOT_IN_PP</vt:lpstr>
      <vt:lpstr>TOT_ISBL_PP</vt:lpstr>
      <vt:lpstr>TOT_LIEU_ETP</vt:lpstr>
      <vt:lpstr>TOT_LIEU_PP</vt:lpstr>
      <vt:lpstr>TOT_Lim</vt:lpstr>
      <vt:lpstr>TOT_Lorr</vt:lpstr>
      <vt:lpstr>TOT_LR</vt:lpstr>
      <vt:lpstr>TOT_LRé</vt:lpstr>
      <vt:lpstr>TOT_Marti</vt:lpstr>
      <vt:lpstr>TOT_Mayo</vt:lpstr>
      <vt:lpstr>TOT_MP</vt:lpstr>
      <vt:lpstr>TOT_NAT</vt:lpstr>
      <vt:lpstr>TOT_NPdC</vt:lpstr>
      <vt:lpstr>TOT_OI_PP</vt:lpstr>
      <vt:lpstr>TOT_OUT_ETP</vt:lpstr>
      <vt:lpstr>TOT_OUT_PP</vt:lpstr>
      <vt:lpstr>TOT_PACA</vt:lpstr>
      <vt:lpstr>TOT_PC</vt:lpstr>
      <vt:lpstr>TOT_PdL</vt:lpstr>
      <vt:lpstr>TOT_Pic</vt:lpstr>
      <vt:lpstr>TOT_RA</vt:lpstr>
      <vt:lpstr>TOT_REG</vt:lpstr>
      <vt:lpstr>TOT_REG_ETR</vt:lpstr>
      <vt:lpstr>TOT_SE</vt:lpstr>
      <vt:lpstr>TOT_T_ETP</vt:lpstr>
      <vt:lpstr>TOT_T_PP</vt:lpstr>
      <vt:lpstr>TOT_TAUTRE_ETP</vt:lpstr>
      <vt:lpstr>TOT_TAUTRE_PP</vt:lpstr>
      <vt:lpstr>TOT_TCOLLTER_ETP</vt:lpstr>
      <vt:lpstr>TOT_TCOLLTER_PP</vt:lpstr>
      <vt:lpstr>TOT_TETR_ETP</vt:lpstr>
      <vt:lpstr>TOT_TETR_PP</vt:lpstr>
      <vt:lpstr>TOT_TMIN_ETP</vt:lpstr>
      <vt:lpstr>TOT_TMIN_PP</vt:lpstr>
      <vt:lpstr>TOT_TOI_ETP</vt:lpstr>
      <vt:lpstr>TOT_TOI_PP</vt:lpstr>
      <vt:lpstr>TOT_TORGFI_ETP</vt:lpstr>
      <vt:lpstr>TOT_TORGFI_PP</vt:lpstr>
      <vt:lpstr>TOT_UE</vt:lpstr>
      <vt:lpstr>TUTELLE</vt:lpstr>
      <vt:lpstr>'C1-DIRD_Nature'!Zone_d_impression</vt:lpstr>
      <vt:lpstr>'I-Tiers PP'!Zone_d_impression</vt:lpstr>
      <vt:lpstr>'J-Tiers ETPR'!Zone_d_impression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Katell Pénard</cp:lastModifiedBy>
  <dcterms:created xsi:type="dcterms:W3CDTF">2022-05-06T09:17:23Z</dcterms:created>
  <dcterms:modified xsi:type="dcterms:W3CDTF">2024-05-10T12:15:44Z</dcterms:modified>
</cp:coreProperties>
</file>